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-180" windowWidth="13470" windowHeight="12345"/>
  </bookViews>
  <sheets>
    <sheet name="ECTS_niestacjonarne" sheetId="1" r:id="rId1"/>
    <sheet name="Moduły kształcenia" sheetId="2" r:id="rId2"/>
    <sheet name="ECTS_SUMY_sd" sheetId="3" r:id="rId3"/>
  </sheets>
  <calcPr calcId="125725"/>
</workbook>
</file>

<file path=xl/calcChain.xml><?xml version="1.0" encoding="utf-8"?>
<calcChain xmlns="http://schemas.openxmlformats.org/spreadsheetml/2006/main">
  <c r="A66" i="1"/>
  <c r="A67"/>
  <c r="A68" s="1"/>
  <c r="I83"/>
  <c r="H83"/>
  <c r="G83"/>
  <c r="F83"/>
  <c r="E83"/>
  <c r="D83"/>
  <c r="C83"/>
  <c r="D12" l="1"/>
  <c r="D13"/>
  <c r="D14"/>
  <c r="D15"/>
  <c r="D16"/>
  <c r="D17"/>
  <c r="D21"/>
  <c r="D22"/>
  <c r="D23"/>
  <c r="D24"/>
  <c r="D25"/>
  <c r="D26"/>
  <c r="D27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E73" i="3" l="1"/>
  <c r="D73"/>
  <c r="C73"/>
  <c r="E11"/>
  <c r="D11"/>
  <c r="E91" l="1"/>
  <c r="D91"/>
  <c r="C91"/>
  <c r="A80"/>
  <c r="A81" s="1"/>
  <c r="A82" s="1"/>
  <c r="A85" s="1"/>
  <c r="A86" s="1"/>
  <c r="A87" s="1"/>
  <c r="A88" s="1"/>
  <c r="A89" s="1"/>
  <c r="A90" s="1"/>
  <c r="A62"/>
  <c r="A63" s="1"/>
  <c r="A64" s="1"/>
  <c r="A65" s="1"/>
  <c r="A66" s="1"/>
  <c r="A67" s="1"/>
  <c r="A68" s="1"/>
  <c r="A69" s="1"/>
  <c r="A70" s="1"/>
  <c r="A71" s="1"/>
  <c r="A72" s="1"/>
  <c r="E58"/>
  <c r="D58"/>
  <c r="C58"/>
  <c r="E29"/>
  <c r="D29"/>
  <c r="C29"/>
  <c r="A12"/>
  <c r="A13" s="1"/>
  <c r="A14" s="1"/>
  <c r="A15" s="1"/>
  <c r="A16" s="1"/>
  <c r="A17" s="1"/>
  <c r="A18" s="1"/>
  <c r="A21" s="1"/>
  <c r="A22" s="1"/>
  <c r="A23" s="1"/>
  <c r="A24" s="1"/>
  <c r="A25" s="1"/>
  <c r="A26" s="1"/>
  <c r="A27" s="1"/>
  <c r="A28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E19"/>
  <c r="D19"/>
  <c r="C11"/>
  <c r="C19" s="1"/>
  <c r="H93" i="2"/>
  <c r="H84"/>
  <c r="H62"/>
  <c r="H43"/>
  <c r="H26"/>
  <c r="H20"/>
  <c r="H17"/>
  <c r="H6"/>
  <c r="C17" i="1"/>
  <c r="BE92"/>
  <c r="BC92"/>
  <c r="BB92"/>
  <c r="BA92"/>
  <c r="AZ92"/>
  <c r="AY92"/>
  <c r="AW92"/>
  <c r="AV92"/>
  <c r="AU92"/>
  <c r="AT92"/>
  <c r="AS92"/>
  <c r="AQ92"/>
  <c r="AP92"/>
  <c r="AO92"/>
  <c r="AN92"/>
  <c r="AM92"/>
  <c r="AK92"/>
  <c r="AJ92"/>
  <c r="AI92"/>
  <c r="AH92"/>
  <c r="AG92"/>
  <c r="AE92"/>
  <c r="AD92"/>
  <c r="AC92"/>
  <c r="AB92"/>
  <c r="AA92"/>
  <c r="Y92"/>
  <c r="X92"/>
  <c r="W92"/>
  <c r="V92"/>
  <c r="U92"/>
  <c r="S92"/>
  <c r="R92"/>
  <c r="Q92"/>
  <c r="P92"/>
  <c r="O92"/>
  <c r="M92"/>
  <c r="L92"/>
  <c r="K92"/>
  <c r="J92"/>
  <c r="I89"/>
  <c r="H89"/>
  <c r="G89"/>
  <c r="F89"/>
  <c r="E89"/>
  <c r="D89"/>
  <c r="C89"/>
  <c r="I88"/>
  <c r="H88"/>
  <c r="G88"/>
  <c r="F88"/>
  <c r="E88"/>
  <c r="D88"/>
  <c r="C88"/>
  <c r="I87"/>
  <c r="H87"/>
  <c r="G87"/>
  <c r="F87"/>
  <c r="E87"/>
  <c r="D87"/>
  <c r="C87"/>
  <c r="I86"/>
  <c r="H86"/>
  <c r="G86"/>
  <c r="F86"/>
  <c r="E86"/>
  <c r="D86"/>
  <c r="C86"/>
  <c r="I85"/>
  <c r="H85"/>
  <c r="G85"/>
  <c r="F85"/>
  <c r="E85"/>
  <c r="D85"/>
  <c r="C85"/>
  <c r="I84"/>
  <c r="H84"/>
  <c r="G84"/>
  <c r="F84"/>
  <c r="E84"/>
  <c r="D84"/>
  <c r="C84"/>
  <c r="I82"/>
  <c r="H82"/>
  <c r="G82"/>
  <c r="F82"/>
  <c r="E82"/>
  <c r="D82"/>
  <c r="C82"/>
  <c r="I81"/>
  <c r="H81"/>
  <c r="G81"/>
  <c r="F81"/>
  <c r="E81"/>
  <c r="D81"/>
  <c r="C81"/>
  <c r="I80"/>
  <c r="H80"/>
  <c r="G80"/>
  <c r="F80"/>
  <c r="E80"/>
  <c r="D80"/>
  <c r="C80"/>
  <c r="I79"/>
  <c r="H79"/>
  <c r="G79"/>
  <c r="F79"/>
  <c r="E79"/>
  <c r="D79"/>
  <c r="C79"/>
  <c r="I78"/>
  <c r="H78"/>
  <c r="G78"/>
  <c r="F78"/>
  <c r="E78"/>
  <c r="D78"/>
  <c r="C78"/>
  <c r="I77"/>
  <c r="H77"/>
  <c r="G77"/>
  <c r="F77"/>
  <c r="E77"/>
  <c r="D77"/>
  <c r="C77"/>
  <c r="A78"/>
  <c r="A79" s="1"/>
  <c r="A80" s="1"/>
  <c r="A81" s="1"/>
  <c r="A82" s="1"/>
  <c r="A83" s="1"/>
  <c r="A84" s="1"/>
  <c r="BD76"/>
  <c r="AX76"/>
  <c r="AR76"/>
  <c r="AL76"/>
  <c r="AF76"/>
  <c r="Z76"/>
  <c r="T76"/>
  <c r="N76"/>
  <c r="BE73"/>
  <c r="BC73"/>
  <c r="BB73"/>
  <c r="BA73"/>
  <c r="AZ73"/>
  <c r="AY73"/>
  <c r="AW73"/>
  <c r="AV73"/>
  <c r="AU73"/>
  <c r="AT73"/>
  <c r="AS73"/>
  <c r="AQ73"/>
  <c r="AP73"/>
  <c r="AO73"/>
  <c r="AN73"/>
  <c r="AM73"/>
  <c r="AK73"/>
  <c r="AJ73"/>
  <c r="AI73"/>
  <c r="AH73"/>
  <c r="AG73"/>
  <c r="AE73"/>
  <c r="AD73"/>
  <c r="AC73"/>
  <c r="AB73"/>
  <c r="AA73"/>
  <c r="Y73"/>
  <c r="X73"/>
  <c r="W73"/>
  <c r="V73"/>
  <c r="U73"/>
  <c r="S73"/>
  <c r="R73"/>
  <c r="Q73"/>
  <c r="P73"/>
  <c r="O73"/>
  <c r="M73"/>
  <c r="L73"/>
  <c r="K73"/>
  <c r="J73"/>
  <c r="I70"/>
  <c r="H70"/>
  <c r="G70"/>
  <c r="F70"/>
  <c r="E70"/>
  <c r="D70"/>
  <c r="C70"/>
  <c r="I69"/>
  <c r="H69"/>
  <c r="G69"/>
  <c r="F69"/>
  <c r="E69"/>
  <c r="D69"/>
  <c r="C69"/>
  <c r="I68"/>
  <c r="H68"/>
  <c r="G68"/>
  <c r="F68"/>
  <c r="E68"/>
  <c r="D68"/>
  <c r="C68"/>
  <c r="I67"/>
  <c r="H67"/>
  <c r="G67"/>
  <c r="F67"/>
  <c r="E67"/>
  <c r="D67"/>
  <c r="C67"/>
  <c r="I65"/>
  <c r="H65"/>
  <c r="G65"/>
  <c r="F65"/>
  <c r="E65"/>
  <c r="D65"/>
  <c r="C65"/>
  <c r="I64"/>
  <c r="H64"/>
  <c r="G64"/>
  <c r="F64"/>
  <c r="E64"/>
  <c r="D64"/>
  <c r="C64"/>
  <c r="I63"/>
  <c r="H63"/>
  <c r="G63"/>
  <c r="F63"/>
  <c r="E63"/>
  <c r="D63"/>
  <c r="C63"/>
  <c r="I62"/>
  <c r="H62"/>
  <c r="G62"/>
  <c r="F62"/>
  <c r="E62"/>
  <c r="D62"/>
  <c r="C62"/>
  <c r="I61"/>
  <c r="H61"/>
  <c r="G61"/>
  <c r="F61"/>
  <c r="E61"/>
  <c r="D61"/>
  <c r="C61"/>
  <c r="I60"/>
  <c r="H60"/>
  <c r="G60"/>
  <c r="F60"/>
  <c r="E60"/>
  <c r="D60"/>
  <c r="C60"/>
  <c r="I59"/>
  <c r="H59"/>
  <c r="G59"/>
  <c r="F59"/>
  <c r="E59"/>
  <c r="D59"/>
  <c r="C59"/>
  <c r="A59"/>
  <c r="A60" s="1"/>
  <c r="A61" s="1"/>
  <c r="A62" s="1"/>
  <c r="A63" s="1"/>
  <c r="I58"/>
  <c r="H58"/>
  <c r="G58"/>
  <c r="F58"/>
  <c r="E58"/>
  <c r="D58"/>
  <c r="C58"/>
  <c r="BD57"/>
  <c r="AX57"/>
  <c r="AR57"/>
  <c r="AL57"/>
  <c r="AF57"/>
  <c r="Z57"/>
  <c r="T57"/>
  <c r="N57"/>
  <c r="I55"/>
  <c r="H55"/>
  <c r="G55"/>
  <c r="F55"/>
  <c r="E55"/>
  <c r="C55"/>
  <c r="I54"/>
  <c r="H54"/>
  <c r="G54"/>
  <c r="F54"/>
  <c r="E54"/>
  <c r="C54"/>
  <c r="I53"/>
  <c r="H53"/>
  <c r="G53"/>
  <c r="F53"/>
  <c r="E53"/>
  <c r="C53"/>
  <c r="I52"/>
  <c r="H52"/>
  <c r="G52"/>
  <c r="F52"/>
  <c r="E52"/>
  <c r="C52"/>
  <c r="I51"/>
  <c r="H51"/>
  <c r="G51"/>
  <c r="F51"/>
  <c r="E51"/>
  <c r="C51"/>
  <c r="I50"/>
  <c r="H50"/>
  <c r="G50"/>
  <c r="F50"/>
  <c r="E50"/>
  <c r="C50"/>
  <c r="I49"/>
  <c r="H49"/>
  <c r="G49"/>
  <c r="F49"/>
  <c r="E49"/>
  <c r="C49"/>
  <c r="I48"/>
  <c r="H48"/>
  <c r="G48"/>
  <c r="F48"/>
  <c r="E48"/>
  <c r="C48"/>
  <c r="I47"/>
  <c r="H47"/>
  <c r="G47"/>
  <c r="F47"/>
  <c r="E47"/>
  <c r="C47"/>
  <c r="I46"/>
  <c r="H46"/>
  <c r="G46"/>
  <c r="F46"/>
  <c r="E46"/>
  <c r="C46"/>
  <c r="I45"/>
  <c r="H45"/>
  <c r="G45"/>
  <c r="F45"/>
  <c r="E45"/>
  <c r="C45"/>
  <c r="I44"/>
  <c r="H44"/>
  <c r="G44"/>
  <c r="F44"/>
  <c r="E44"/>
  <c r="C44"/>
  <c r="I43"/>
  <c r="H43"/>
  <c r="G43"/>
  <c r="F43"/>
  <c r="E43"/>
  <c r="C43"/>
  <c r="I42"/>
  <c r="H42"/>
  <c r="G42"/>
  <c r="F42"/>
  <c r="E42"/>
  <c r="C42"/>
  <c r="I41"/>
  <c r="H41"/>
  <c r="G41"/>
  <c r="F41"/>
  <c r="E41"/>
  <c r="C41"/>
  <c r="I40"/>
  <c r="H40"/>
  <c r="G40"/>
  <c r="F40"/>
  <c r="E40"/>
  <c r="C40"/>
  <c r="I39"/>
  <c r="H39"/>
  <c r="G39"/>
  <c r="F39"/>
  <c r="E39"/>
  <c r="C39"/>
  <c r="I38"/>
  <c r="H38"/>
  <c r="G38"/>
  <c r="F38"/>
  <c r="E38"/>
  <c r="C38"/>
  <c r="I37"/>
  <c r="H37"/>
  <c r="G37"/>
  <c r="F37"/>
  <c r="E37"/>
  <c r="C37"/>
  <c r="I36"/>
  <c r="H36"/>
  <c r="G36"/>
  <c r="F36"/>
  <c r="E36"/>
  <c r="C36"/>
  <c r="I35"/>
  <c r="H35"/>
  <c r="G35"/>
  <c r="F35"/>
  <c r="E35"/>
  <c r="C35"/>
  <c r="I34"/>
  <c r="H34"/>
  <c r="G34"/>
  <c r="F34"/>
  <c r="E34"/>
  <c r="C34"/>
  <c r="I33"/>
  <c r="H33"/>
  <c r="G33"/>
  <c r="F33"/>
  <c r="E33"/>
  <c r="C33"/>
  <c r="I32"/>
  <c r="H32"/>
  <c r="G32"/>
  <c r="F32"/>
  <c r="E32"/>
  <c r="C32"/>
  <c r="I31"/>
  <c r="H31"/>
  <c r="G31"/>
  <c r="F31"/>
  <c r="E31"/>
  <c r="C31"/>
  <c r="I30"/>
  <c r="H30"/>
  <c r="G30"/>
  <c r="F30"/>
  <c r="E30"/>
  <c r="D30"/>
  <c r="C30"/>
  <c r="BD29"/>
  <c r="AX29"/>
  <c r="AR29"/>
  <c r="AL29"/>
  <c r="AF29"/>
  <c r="Z29"/>
  <c r="T29"/>
  <c r="N29"/>
  <c r="I27"/>
  <c r="H27"/>
  <c r="G27"/>
  <c r="F27"/>
  <c r="E27"/>
  <c r="C27"/>
  <c r="I26"/>
  <c r="H26"/>
  <c r="G26"/>
  <c r="F26"/>
  <c r="E26"/>
  <c r="C26"/>
  <c r="I25"/>
  <c r="H25"/>
  <c r="G25"/>
  <c r="F25"/>
  <c r="E25"/>
  <c r="C25"/>
  <c r="I24"/>
  <c r="H24"/>
  <c r="G24"/>
  <c r="F24"/>
  <c r="E24"/>
  <c r="C24"/>
  <c r="I23"/>
  <c r="H23"/>
  <c r="G23"/>
  <c r="F23"/>
  <c r="E23"/>
  <c r="C23"/>
  <c r="I22"/>
  <c r="H22"/>
  <c r="G22"/>
  <c r="F22"/>
  <c r="E22"/>
  <c r="C22"/>
  <c r="I21"/>
  <c r="H21"/>
  <c r="G21"/>
  <c r="F21"/>
  <c r="E21"/>
  <c r="C21"/>
  <c r="I20"/>
  <c r="H20"/>
  <c r="G20"/>
  <c r="F20"/>
  <c r="E20"/>
  <c r="D20"/>
  <c r="C20"/>
  <c r="BD19"/>
  <c r="AX19"/>
  <c r="AR19"/>
  <c r="AL19"/>
  <c r="AF19"/>
  <c r="Z19"/>
  <c r="T19"/>
  <c r="N19"/>
  <c r="I17"/>
  <c r="H17"/>
  <c r="G17"/>
  <c r="F17"/>
  <c r="E17"/>
  <c r="I16"/>
  <c r="H16"/>
  <c r="G16"/>
  <c r="F16"/>
  <c r="E16"/>
  <c r="C16"/>
  <c r="I15"/>
  <c r="H15"/>
  <c r="G15"/>
  <c r="F15"/>
  <c r="E15"/>
  <c r="C15"/>
  <c r="I14"/>
  <c r="H14"/>
  <c r="G14"/>
  <c r="F14"/>
  <c r="E14"/>
  <c r="C14"/>
  <c r="I13"/>
  <c r="H13"/>
  <c r="G13"/>
  <c r="F13"/>
  <c r="E13"/>
  <c r="C13"/>
  <c r="I12"/>
  <c r="H12"/>
  <c r="G12"/>
  <c r="F12"/>
  <c r="E12"/>
  <c r="C12"/>
  <c r="A12"/>
  <c r="A13" s="1"/>
  <c r="A14" s="1"/>
  <c r="A15" s="1"/>
  <c r="A16" s="1"/>
  <c r="A17" s="1"/>
  <c r="A21" s="1"/>
  <c r="A22" s="1"/>
  <c r="A23" s="1"/>
  <c r="A24" s="1"/>
  <c r="A25" s="1"/>
  <c r="A26" s="1"/>
  <c r="A27" s="1"/>
  <c r="A30" s="1"/>
  <c r="A31" s="1"/>
  <c r="A32" s="1"/>
  <c r="A33" s="1"/>
  <c r="A34" s="1"/>
  <c r="A35" s="1"/>
  <c r="A36" s="1"/>
  <c r="A37" s="1"/>
  <c r="A38" s="1"/>
  <c r="A39" s="1"/>
  <c r="A40" s="1"/>
  <c r="I11"/>
  <c r="H11"/>
  <c r="G11"/>
  <c r="F11"/>
  <c r="E11"/>
  <c r="D11"/>
  <c r="C11"/>
  <c r="BD10"/>
  <c r="AX10"/>
  <c r="AR10"/>
  <c r="AL10"/>
  <c r="AF10"/>
  <c r="Z10"/>
  <c r="T10"/>
  <c r="N10"/>
  <c r="A4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H97" i="2"/>
  <c r="C92" i="3"/>
  <c r="C74"/>
  <c r="E92"/>
  <c r="E74"/>
  <c r="D74"/>
  <c r="D92"/>
  <c r="D29" i="1"/>
  <c r="D19"/>
  <c r="G92"/>
  <c r="C92"/>
  <c r="D76"/>
  <c r="D57"/>
  <c r="AO74"/>
  <c r="E76"/>
  <c r="E57"/>
  <c r="I92"/>
  <c r="Q74"/>
  <c r="AC93"/>
  <c r="AC74"/>
  <c r="E29"/>
  <c r="W93"/>
  <c r="K93"/>
  <c r="K74"/>
  <c r="W74"/>
  <c r="AI93"/>
  <c r="H92"/>
  <c r="AI74"/>
  <c r="E19"/>
  <c r="Q93"/>
  <c r="D10"/>
  <c r="AU93"/>
  <c r="AU74"/>
  <c r="E92"/>
  <c r="AO93"/>
  <c r="E10"/>
  <c r="BA93"/>
  <c r="BA74"/>
  <c r="F92"/>
  <c r="A85"/>
  <c r="A86" s="1"/>
  <c r="A87" s="1"/>
  <c r="A88" s="1"/>
  <c r="A89" s="1"/>
  <c r="A69"/>
  <c r="A70" s="1"/>
  <c r="A64"/>
  <c r="A65" s="1"/>
  <c r="E73"/>
  <c r="G73"/>
  <c r="I73"/>
  <c r="N71"/>
  <c r="T71"/>
  <c r="Z71"/>
  <c r="AF71"/>
  <c r="AL71"/>
  <c r="AR71"/>
  <c r="AX71"/>
  <c r="BD71"/>
  <c r="C73"/>
  <c r="F73"/>
  <c r="H73"/>
  <c r="N90"/>
  <c r="T90"/>
  <c r="Z90"/>
  <c r="AF90"/>
  <c r="AL90"/>
  <c r="AR90"/>
  <c r="AX90"/>
  <c r="BD90"/>
  <c r="E75" i="3" l="1"/>
  <c r="E93"/>
  <c r="D93"/>
  <c r="D75"/>
  <c r="D90" i="1"/>
  <c r="D71"/>
</calcChain>
</file>

<file path=xl/sharedStrings.xml><?xml version="1.0" encoding="utf-8"?>
<sst xmlns="http://schemas.openxmlformats.org/spreadsheetml/2006/main" count="432" uniqueCount="215">
  <si>
    <t xml:space="preserve">PAŃSTWOWA WYŻSZA  </t>
  </si>
  <si>
    <t>PLAN STUDIÓW</t>
  </si>
  <si>
    <t>SZKOŁA ZAWODOWA w ELBLĄGU</t>
  </si>
  <si>
    <r>
      <t xml:space="preserve">Kierunek: </t>
    </r>
    <r>
      <rPr>
        <b/>
        <sz val="14"/>
        <rFont val="Arial CE"/>
        <family val="2"/>
        <charset val="238"/>
      </rPr>
      <t>INFORMATYKA</t>
    </r>
  </si>
  <si>
    <t>PROFIL PRAKTYCZNY</t>
  </si>
  <si>
    <t>INSTYTUT  INFORMATYKI STOSOWANEJ</t>
  </si>
  <si>
    <t>ECTS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</si>
  <si>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</si>
  <si>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</si>
  <si>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</si>
  <si>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</si>
  <si>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</si>
  <si>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</si>
  <si>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</si>
  <si>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</si>
  <si>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</si>
  <si>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</si>
  <si>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</si>
  <si>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</si>
  <si>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sem  VII</t>
  </si>
  <si>
    <t>sem  VIII</t>
  </si>
  <si>
    <t>w</t>
  </si>
  <si>
    <t>ć</t>
  </si>
  <si>
    <t>l</t>
  </si>
  <si>
    <t>p/s</t>
  </si>
  <si>
    <t>e</t>
  </si>
  <si>
    <t>A</t>
  </si>
  <si>
    <t>PRZEDMIOTY  KSZTAŁCENIA OGÓLNEGO</t>
  </si>
  <si>
    <t xml:space="preserve">Język angielski </t>
  </si>
  <si>
    <t>E</t>
  </si>
  <si>
    <t>Ochrona własności intelektualnej</t>
  </si>
  <si>
    <t>Bezpieczeństwo pracy i ergonomia</t>
  </si>
  <si>
    <t>Przedmiot humanistyczny do wyboru I</t>
  </si>
  <si>
    <t>Przedmiot humanistyczny do wyboru II</t>
  </si>
  <si>
    <t>Społeczne aspekty informatyki</t>
  </si>
  <si>
    <t>Zarządzanie firmą branży IT</t>
  </si>
  <si>
    <t>B</t>
  </si>
  <si>
    <t>PRZEDMIOTY  PODSTAWOWE</t>
  </si>
  <si>
    <t>Podstawy logiki i teorii mnogości</t>
  </si>
  <si>
    <t>Algebra liniowa z geometrią analityczną</t>
  </si>
  <si>
    <t>Fizyka</t>
  </si>
  <si>
    <t>Analiza matematyczna</t>
  </si>
  <si>
    <t>Matematyka dyskretna</t>
  </si>
  <si>
    <t>Podstawy elektroniki i miernictwa</t>
  </si>
  <si>
    <t>Metody numeryczne</t>
  </si>
  <si>
    <t>Metody probabilistyczne i statystyka</t>
  </si>
  <si>
    <t>C</t>
  </si>
  <si>
    <t>Przedmioty kierunkowe</t>
  </si>
  <si>
    <t>Metody reprezentacji informacji</t>
  </si>
  <si>
    <t>Algorytmy i struktury danych</t>
  </si>
  <si>
    <t>Podstawy programowania</t>
  </si>
  <si>
    <t>Programowanie obiektowe I</t>
  </si>
  <si>
    <t>Programowanie obiektowe II</t>
  </si>
  <si>
    <t>Przetwarzanie równoległe i rozproszone</t>
  </si>
  <si>
    <t>Aplikacje internetowe I</t>
  </si>
  <si>
    <t>Programowanie w językach skryptowych</t>
  </si>
  <si>
    <t>Aplikacje na urządzenia mobilne</t>
  </si>
  <si>
    <t>Grafika komputerowa</t>
  </si>
  <si>
    <t>Multimedia i interfejsy</t>
  </si>
  <si>
    <t>Grafika i silniki gier komputerowych</t>
  </si>
  <si>
    <t>Systemy operacyjne I</t>
  </si>
  <si>
    <t>Systemy operacyjne II</t>
  </si>
  <si>
    <t>Sieci komputerowe</t>
  </si>
  <si>
    <t>Bazy danych</t>
  </si>
  <si>
    <t>Systemy baz danych</t>
  </si>
  <si>
    <t>Architektura systemów komputerowych</t>
  </si>
  <si>
    <t>Systemy wbudowane i mikroprocesory</t>
  </si>
  <si>
    <t>Informatyczne systemy przemysłowe</t>
  </si>
  <si>
    <t>Inżynieria oprogramowania</t>
  </si>
  <si>
    <t>Metodyka projektowania systemów oprogramowania</t>
  </si>
  <si>
    <t>Sztuczna inteligencja</t>
  </si>
  <si>
    <t>Praktyka zawodowa</t>
  </si>
  <si>
    <t>Seminarium i pracownia dyplomowa</t>
  </si>
  <si>
    <t>Praca dyplomowa inżynierska</t>
  </si>
  <si>
    <t>Przygotowanie do egzaminu dyplomowego</t>
  </si>
  <si>
    <t>Specjalność: Administracja systemów i sieci komputerowych</t>
  </si>
  <si>
    <t>D1</t>
  </si>
  <si>
    <t>Blok przedmiotów wybieralnych</t>
  </si>
  <si>
    <t>Podstawy telekomunikacji</t>
  </si>
  <si>
    <t>Systemy przetwarzania sygnałów</t>
  </si>
  <si>
    <t>Routing i switching</t>
  </si>
  <si>
    <t>Zaawansowany routing i switching</t>
  </si>
  <si>
    <t>Projektowanie sieci komputerowych</t>
  </si>
  <si>
    <t>Zarządzanie bezpieczeństwem sieci komputerowych</t>
  </si>
  <si>
    <t>Adaministracja systemem Linux I</t>
  </si>
  <si>
    <t>Projekt zespołowy</t>
  </si>
  <si>
    <t>Przedmiot do wyboru I</t>
  </si>
  <si>
    <t>Przedmiot do wyboru II</t>
  </si>
  <si>
    <t>Przedmiot dyplomowy wybieralny</t>
  </si>
  <si>
    <t>Razem punkty ECTS</t>
  </si>
  <si>
    <t xml:space="preserve">RAZEM    A+B+C+D   </t>
  </si>
  <si>
    <t>Godzin tygodniowo</t>
  </si>
  <si>
    <t>Specjalność:  Projektowanie baz danych i oprogramowanie użytkowe</t>
  </si>
  <si>
    <t>D2</t>
  </si>
  <si>
    <t>Administracja i zarządzanie bazami danych Oracle</t>
  </si>
  <si>
    <t>Budowa aplikacji na platformie .NET</t>
  </si>
  <si>
    <t>Hurtownie danych</t>
  </si>
  <si>
    <t>Aplikacje internetowe II</t>
  </si>
  <si>
    <t>Bezpieczeństwo i ochrona danych</t>
  </si>
  <si>
    <t>Serwery aplikacji i serwerowe systemy operacyjne</t>
  </si>
  <si>
    <t>Języki formalne i metody kompilacji</t>
  </si>
  <si>
    <t>Praktyki zawodowe</t>
  </si>
  <si>
    <t xml:space="preserve">  Zatwierdzony w dniu </t>
  </si>
  <si>
    <t xml:space="preserve">  Semestr</t>
  </si>
  <si>
    <t xml:space="preserve">     Czas trwania</t>
  </si>
  <si>
    <t>Rodzaj praktyki</t>
  </si>
  <si>
    <t>Obowiązuje od:</t>
  </si>
  <si>
    <t xml:space="preserve">   VII sem</t>
  </si>
  <si>
    <t>15 tygodni</t>
  </si>
  <si>
    <t>dyplomowa</t>
  </si>
  <si>
    <t>Zmiany:</t>
  </si>
  <si>
    <t>Studia  INŻYNIERSKIE NIESTACJONARNE</t>
  </si>
  <si>
    <t>Języki wysokiego poziomu w aplikacjach internetowych</t>
  </si>
  <si>
    <t>Kod modułu</t>
  </si>
  <si>
    <r>
      <t>NAZWA MODUŁU/</t>
    </r>
    <r>
      <rPr>
        <sz val="11"/>
        <rFont val="Arial Narrow"/>
        <family val="2"/>
        <charset val="238"/>
      </rPr>
      <t>Nazwa przedmiotu</t>
    </r>
  </si>
  <si>
    <t>semestr</t>
  </si>
  <si>
    <t>Forma zajęć</t>
  </si>
  <si>
    <t>L</t>
  </si>
  <si>
    <t>M1</t>
  </si>
  <si>
    <t>MATEMATYKA</t>
  </si>
  <si>
    <t>Matematyka  dyskretna</t>
  </si>
  <si>
    <t>M2</t>
  </si>
  <si>
    <t>FIZYKA</t>
  </si>
  <si>
    <t>M3</t>
  </si>
  <si>
    <t>PODSTAWY ELEKTRONIKI I MIERNICTWA</t>
  </si>
  <si>
    <t>M4</t>
  </si>
  <si>
    <t>METODY NUMERYCZNE</t>
  </si>
  <si>
    <t>M5</t>
  </si>
  <si>
    <t>METODY REPREZENTACJI INFORMACJI</t>
  </si>
  <si>
    <t>M6</t>
  </si>
  <si>
    <t>ALGORYTMY I STRUKTURY DANYCH</t>
  </si>
  <si>
    <t>M7</t>
  </si>
  <si>
    <t>SYSTEMY OPERACYJNE</t>
  </si>
  <si>
    <t>M8</t>
  </si>
  <si>
    <t>PROGRAMOWANIE</t>
  </si>
  <si>
    <t>M9</t>
  </si>
  <si>
    <t>BAZY DANYCH</t>
  </si>
  <si>
    <t>M10</t>
  </si>
  <si>
    <t>M11</t>
  </si>
  <si>
    <t>GRAFIKA KOMPUTEROWA</t>
  </si>
  <si>
    <t>M12</t>
  </si>
  <si>
    <t>MULTIMEDIA I INTERFEJSY</t>
  </si>
  <si>
    <t>M13</t>
  </si>
  <si>
    <t>GRAFIKA I SILNIKI GIER KOMPUTEROWYCH</t>
  </si>
  <si>
    <t>M14</t>
  </si>
  <si>
    <t>ARCHITEKTURA SYSTEMÓW KOMPUTEROWYCH</t>
  </si>
  <si>
    <t>M15</t>
  </si>
  <si>
    <t>SYSTEMY WBUDOWANE I MIKROPROCESORY</t>
  </si>
  <si>
    <t>M16</t>
  </si>
  <si>
    <t>APLIKACJE INTERNETOWE I</t>
  </si>
  <si>
    <t>M17</t>
  </si>
  <si>
    <t>PRZETWARZANIE RÓWNOLEGŁE I ROZPROSZONE</t>
  </si>
  <si>
    <t>M18</t>
  </si>
  <si>
    <t>METODYKA PROJEKTOWANIA SYSTEMÓW OPROGRAMOWANIA</t>
  </si>
  <si>
    <t>M19</t>
  </si>
  <si>
    <t>INŻYNIERIA OPROGRAMOWANIA</t>
  </si>
  <si>
    <t>M20</t>
  </si>
  <si>
    <t>INFORMATYCZNE SYSTEMY PRZEMYSŁOWE</t>
  </si>
  <si>
    <t>M21</t>
  </si>
  <si>
    <t>SPOŁECZNE ASPEKTY INFORMATYKI</t>
  </si>
  <si>
    <t>M22</t>
  </si>
  <si>
    <t>SZTUCZNA INTELIGENCJA</t>
  </si>
  <si>
    <t>M23</t>
  </si>
  <si>
    <t>BLOK PRZEDMIOTÓW SPECJALNOŚCIOWYCH</t>
  </si>
  <si>
    <t>D1. Administracja systemów i sieci komputerowych</t>
  </si>
  <si>
    <t>Troubleshooting</t>
  </si>
  <si>
    <t>Administracja systemem Linux I</t>
  </si>
  <si>
    <t>D2. Projektowanie baz danych i oprogramowanie użytkowe</t>
  </si>
  <si>
    <t>Języki formalne i metody ompilacji</t>
  </si>
  <si>
    <r>
      <t>1)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Gry unity 3d</t>
    </r>
  </si>
  <si>
    <r>
      <t>2)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Inżynierskie pakiety CADCAM</t>
    </r>
  </si>
  <si>
    <t>M24</t>
  </si>
  <si>
    <t>JĘZYK ANGIELSKI</t>
  </si>
  <si>
    <t>M25</t>
  </si>
  <si>
    <t>OCHRONA WŁASNOŚCI INTELEKTUALNEJ</t>
  </si>
  <si>
    <t>M26</t>
  </si>
  <si>
    <t>BEZPIECZEŃSTWO PRACY I ERGONOMIA</t>
  </si>
  <si>
    <t>M27</t>
  </si>
  <si>
    <t>PRZEDMIOT HUMANISTYCZNY DO WYBORU</t>
  </si>
  <si>
    <t>M28</t>
  </si>
  <si>
    <t>ZARZĄDZANIE FIRMĄ BRANŻY IT</t>
  </si>
  <si>
    <t>M29</t>
  </si>
  <si>
    <t>PRAKTYKA ZAWODOWA</t>
  </si>
  <si>
    <t>M30</t>
  </si>
  <si>
    <t>PRACA DYPLOMOWA</t>
  </si>
  <si>
    <t>RAZEM  ECTS</t>
  </si>
  <si>
    <t>im. Krzysztofa Brzeskiego</t>
  </si>
  <si>
    <t>ECTS Przedmiot</t>
  </si>
  <si>
    <t>ECTS bezpośredni udział NA</t>
  </si>
  <si>
    <t>ECTS zajęcia praktyczne</t>
  </si>
  <si>
    <t>PRZEDMIOTY  KSZTAŁCENIE OGÓLNE</t>
  </si>
  <si>
    <t>Wychowanie fizyczne</t>
  </si>
  <si>
    <t>Razem ECTS</t>
  </si>
  <si>
    <t>Współczynniki</t>
  </si>
  <si>
    <t>2-6</t>
  </si>
  <si>
    <t>INSTYTUT  INFORMATYKI STOSOWANEJ im. Krzysztofa Brzeskiego</t>
  </si>
  <si>
    <r>
      <t>1)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Medyczne systemy informatyczne</t>
    </r>
  </si>
  <si>
    <r>
      <t>2)         Programowanie sieciowe w Javie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 </t>
    </r>
  </si>
  <si>
    <r>
      <t>1)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Administracja systemem Linux II</t>
    </r>
  </si>
  <si>
    <r>
      <t>2)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Gry unity 3d</t>
    </r>
  </si>
  <si>
    <r>
      <t>1)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Język Python, wybrane biblioteki</t>
    </r>
  </si>
  <si>
    <r>
      <t>2)</t>
    </r>
    <r>
      <rPr>
        <sz val="11"/>
        <rFont val="Times New Roman"/>
        <family val="1"/>
        <charset val="238"/>
      </rPr>
      <t xml:space="preserve">       Wirtualizacja i wysoka dostępność       </t>
    </r>
    <r>
      <rPr>
        <sz val="11"/>
        <rFont val="Arial Narrow"/>
        <family val="2"/>
        <charset val="238"/>
      </rPr>
      <t> </t>
    </r>
  </si>
  <si>
    <r>
      <t>1)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 Programowanie sieciowe w Javie</t>
    </r>
  </si>
  <si>
    <r>
      <t>2)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Podstawy modelowania i programowania robotów stacjonarnych i mobilnych</t>
    </r>
  </si>
  <si>
    <r>
      <t>1)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Arial Narrow"/>
        <family val="2"/>
        <charset val="238"/>
      </rPr>
      <t>Technologie programowania na platformie .NET</t>
    </r>
  </si>
  <si>
    <r>
      <t>2)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Arial Narrow"/>
        <family val="2"/>
        <charset val="238"/>
      </rPr>
      <t>Język Python, wybrane biblioteki</t>
    </r>
  </si>
  <si>
    <r>
      <t>1)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Czytanie kultury współczesnej</t>
    </r>
  </si>
  <si>
    <r>
      <t>2)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Zagrożenia współczesnego człowieka</t>
    </r>
  </si>
  <si>
    <r>
      <t>1)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Media w społeczeństwie informacyjnym</t>
    </r>
  </si>
  <si>
    <r>
      <t>2)</t>
    </r>
    <r>
      <rPr>
        <sz val="11"/>
        <rFont val="Times New Roman"/>
        <family val="1"/>
        <charset val="238"/>
      </rPr>
      <t xml:space="preserve">        </t>
    </r>
    <r>
      <rPr>
        <sz val="11"/>
        <rFont val="Arial Narrow"/>
        <family val="2"/>
        <charset val="238"/>
      </rPr>
      <t>Antropologia kulturowa</t>
    </r>
  </si>
  <si>
    <t>Przejściowy dla studentów rocznika 2018</t>
  </si>
  <si>
    <t>Adaministracja systemem Linux II</t>
  </si>
  <si>
    <t>Silniki gier komputerowych</t>
  </si>
  <si>
    <t>2019-10-01</t>
  </si>
  <si>
    <t>04.07.2019r.</t>
  </si>
</sst>
</file>

<file path=xl/styles.xml><?xml version="1.0" encoding="utf-8"?>
<styleSheet xmlns="http://schemas.openxmlformats.org/spreadsheetml/2006/main">
  <numFmts count="1">
    <numFmt numFmtId="164" formatCode="0.0%"/>
  </numFmts>
  <fonts count="32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2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10"/>
      <name val="Arial CE"/>
      <charset val="238"/>
    </font>
    <font>
      <b/>
      <sz val="8"/>
      <color indexed="17"/>
      <name val="Arial CE"/>
      <family val="2"/>
      <charset val="238"/>
    </font>
    <font>
      <sz val="7"/>
      <name val="Arial CE"/>
      <family val="2"/>
      <charset val="238"/>
    </font>
    <font>
      <sz val="7"/>
      <color indexed="17"/>
      <name val="Arial CE"/>
      <family val="2"/>
      <charset val="238"/>
    </font>
    <font>
      <b/>
      <sz val="8"/>
      <name val="Arial CE"/>
      <family val="2"/>
      <charset val="238"/>
    </font>
    <font>
      <b/>
      <sz val="9"/>
      <color indexed="17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7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8"/>
      <name val="Arial CE"/>
      <charset val="238"/>
    </font>
    <font>
      <sz val="10"/>
      <name val="Times New Roman"/>
      <family val="1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008000"/>
      <name val="Arial Narrow"/>
      <family val="2"/>
      <charset val="238"/>
    </font>
    <font>
      <b/>
      <sz val="11"/>
      <color rgb="FFC00000"/>
      <name val="Arial Narrow"/>
      <family val="2"/>
      <charset val="238"/>
    </font>
    <font>
      <sz val="11"/>
      <name val="Times New Roman"/>
      <family val="1"/>
      <charset val="238"/>
    </font>
    <font>
      <sz val="8"/>
      <color rgb="FF00B050"/>
      <name val="Arial CE"/>
      <family val="2"/>
      <charset val="238"/>
    </font>
    <font>
      <sz val="14"/>
      <color rgb="FFFF0000"/>
      <name val="Arial CE"/>
      <family val="2"/>
      <charset val="238"/>
    </font>
    <font>
      <b/>
      <sz val="8"/>
      <color rgb="FF00B05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42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2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/>
    <xf numFmtId="0" fontId="10" fillId="0" borderId="8" xfId="0" applyFont="1" applyFill="1" applyBorder="1" applyAlignment="1"/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left"/>
    </xf>
    <xf numFmtId="0" fontId="15" fillId="3" borderId="32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NumberFormat="1" applyFont="1" applyFill="1" applyBorder="1" applyAlignment="1" applyProtection="1">
      <alignment wrapText="1"/>
    </xf>
    <xf numFmtId="0" fontId="10" fillId="0" borderId="36" xfId="0" applyFont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4" xfId="0" applyNumberFormat="1" applyFont="1" applyFill="1" applyBorder="1" applyAlignment="1" applyProtection="1">
      <alignment wrapText="1"/>
    </xf>
    <xf numFmtId="0" fontId="15" fillId="2" borderId="37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0" fillId="0" borderId="39" xfId="0" applyNumberFormat="1" applyFont="1" applyFill="1" applyBorder="1" applyAlignment="1" applyProtection="1">
      <alignment wrapText="1"/>
    </xf>
    <xf numFmtId="0" fontId="15" fillId="0" borderId="37" xfId="0" applyFont="1" applyFill="1" applyBorder="1" applyAlignment="1">
      <alignment horizont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51" xfId="0" applyNumberFormat="1" applyFont="1" applyFill="1" applyBorder="1" applyAlignment="1" applyProtection="1">
      <alignment wrapText="1"/>
    </xf>
    <xf numFmtId="0" fontId="10" fillId="0" borderId="22" xfId="0" applyFont="1" applyBorder="1" applyAlignment="1">
      <alignment horizontal="center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0" fillId="0" borderId="53" xfId="0" applyNumberFormat="1" applyFont="1" applyFill="1" applyBorder="1" applyAlignment="1" applyProtection="1">
      <alignment wrapText="1"/>
    </xf>
    <xf numFmtId="0" fontId="10" fillId="0" borderId="54" xfId="0" applyFont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3" borderId="57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2" borderId="6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NumberFormat="1" applyFont="1" applyFill="1" applyBorder="1" applyAlignment="1" applyProtection="1">
      <alignment wrapText="1"/>
    </xf>
    <xf numFmtId="0" fontId="15" fillId="2" borderId="31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left"/>
    </xf>
    <xf numFmtId="0" fontId="10" fillId="0" borderId="6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9" fillId="2" borderId="0" xfId="0" applyFont="1" applyFill="1" applyBorder="1" applyAlignment="1"/>
    <xf numFmtId="0" fontId="15" fillId="0" borderId="43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7" xfId="0" quotePrefix="1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wrapText="1"/>
    </xf>
    <xf numFmtId="0" fontId="15" fillId="0" borderId="55" xfId="0" applyFont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 wrapText="1"/>
    </xf>
    <xf numFmtId="0" fontId="15" fillId="3" borderId="32" xfId="0" applyFont="1" applyFill="1" applyBorder="1" applyAlignment="1">
      <alignment wrapText="1"/>
    </xf>
    <xf numFmtId="0" fontId="10" fillId="0" borderId="72" xfId="0" applyNumberFormat="1" applyFont="1" applyFill="1" applyBorder="1" applyAlignment="1" applyProtection="1">
      <alignment wrapText="1"/>
    </xf>
    <xf numFmtId="0" fontId="15" fillId="0" borderId="37" xfId="0" quotePrefix="1" applyFont="1" applyBorder="1" applyAlignment="1">
      <alignment horizontal="left"/>
    </xf>
    <xf numFmtId="0" fontId="15" fillId="2" borderId="37" xfId="0" quotePrefix="1" applyFont="1" applyFill="1" applyBorder="1" applyAlignment="1">
      <alignment horizontal="left"/>
    </xf>
    <xf numFmtId="0" fontId="10" fillId="0" borderId="73" xfId="0" applyNumberFormat="1" applyFont="1" applyFill="1" applyBorder="1" applyAlignment="1" applyProtection="1">
      <alignment wrapText="1"/>
    </xf>
    <xf numFmtId="0" fontId="15" fillId="0" borderId="38" xfId="0" quotePrefix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right" wrapText="1"/>
    </xf>
    <xf numFmtId="0" fontId="15" fillId="3" borderId="60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left"/>
    </xf>
    <xf numFmtId="0" fontId="15" fillId="3" borderId="36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15" fillId="3" borderId="34" xfId="0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/>
    </xf>
    <xf numFmtId="0" fontId="18" fillId="3" borderId="60" xfId="0" applyFont="1" applyFill="1" applyBorder="1" applyAlignment="1">
      <alignment horizontal="center"/>
    </xf>
    <xf numFmtId="0" fontId="15" fillId="3" borderId="75" xfId="0" applyFont="1" applyFill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77" xfId="0" applyFont="1" applyFill="1" applyBorder="1" applyAlignment="1">
      <alignment horizontal="centerContinuous"/>
    </xf>
    <xf numFmtId="0" fontId="15" fillId="0" borderId="1" xfId="0" applyFont="1" applyBorder="1"/>
    <xf numFmtId="0" fontId="15" fillId="0" borderId="7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77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80" xfId="0" applyFont="1" applyFill="1" applyBorder="1" applyAlignment="1">
      <alignment horizontal="center"/>
    </xf>
    <xf numFmtId="0" fontId="15" fillId="0" borderId="77" xfId="0" applyFont="1" applyFill="1" applyBorder="1" applyAlignment="1"/>
    <xf numFmtId="0" fontId="15" fillId="0" borderId="1" xfId="0" applyFont="1" applyFill="1" applyBorder="1" applyAlignment="1">
      <alignment horizontal="centerContinuous"/>
    </xf>
    <xf numFmtId="0" fontId="15" fillId="0" borderId="81" xfId="0" applyFont="1" applyFill="1" applyBorder="1" applyAlignment="1"/>
    <xf numFmtId="0" fontId="15" fillId="0" borderId="80" xfId="0" applyFont="1" applyFill="1" applyBorder="1" applyAlignment="1"/>
    <xf numFmtId="0" fontId="15" fillId="0" borderId="77" xfId="0" applyFont="1" applyFill="1" applyBorder="1" applyAlignment="1">
      <alignment horizontal="center"/>
    </xf>
    <xf numFmtId="0" fontId="15" fillId="0" borderId="81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Continuous" wrapText="1"/>
    </xf>
    <xf numFmtId="0" fontId="15" fillId="0" borderId="8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0" fillId="0" borderId="39" xfId="0" applyNumberFormat="1" applyFont="1" applyFill="1" applyBorder="1" applyAlignment="1" applyProtection="1">
      <alignment horizontal="left" wrapText="1"/>
    </xf>
    <xf numFmtId="0" fontId="19" fillId="3" borderId="41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0" fillId="0" borderId="64" xfId="0" applyNumberFormat="1" applyFont="1" applyFill="1" applyBorder="1" applyAlignment="1" applyProtection="1">
      <alignment wrapText="1"/>
    </xf>
    <xf numFmtId="0" fontId="15" fillId="2" borderId="65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66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7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10" fillId="0" borderId="16" xfId="0" applyFont="1" applyBorder="1" applyAlignment="1"/>
    <xf numFmtId="0" fontId="10" fillId="0" borderId="84" xfId="0" applyFont="1" applyBorder="1" applyAlignment="1"/>
    <xf numFmtId="0" fontId="10" fillId="0" borderId="64" xfId="0" applyFont="1" applyBorder="1" applyAlignment="1"/>
    <xf numFmtId="0" fontId="10" fillId="0" borderId="60" xfId="0" applyFont="1" applyBorder="1" applyAlignment="1"/>
    <xf numFmtId="0" fontId="0" fillId="0" borderId="60" xfId="0" applyBorder="1"/>
    <xf numFmtId="0" fontId="1" fillId="0" borderId="60" xfId="0" applyFont="1" applyBorder="1" applyAlignment="1"/>
    <xf numFmtId="0" fontId="10" fillId="0" borderId="85" xfId="0" applyFont="1" applyBorder="1" applyAlignment="1"/>
    <xf numFmtId="0" fontId="20" fillId="0" borderId="0" xfId="0" applyFont="1" applyAlignment="1"/>
    <xf numFmtId="0" fontId="20" fillId="0" borderId="86" xfId="0" applyFont="1" applyBorder="1" applyAlignment="1"/>
    <xf numFmtId="0" fontId="20" fillId="0" borderId="87" xfId="0" applyFont="1" applyBorder="1" applyAlignment="1"/>
    <xf numFmtId="0" fontId="0" fillId="0" borderId="20" xfId="0" applyBorder="1"/>
    <xf numFmtId="0" fontId="15" fillId="0" borderId="88" xfId="0" applyFont="1" applyBorder="1" applyAlignment="1"/>
    <xf numFmtId="0" fontId="15" fillId="0" borderId="87" xfId="0" applyFont="1" applyBorder="1" applyAlignment="1"/>
    <xf numFmtId="0" fontId="0" fillId="0" borderId="87" xfId="0" applyBorder="1"/>
    <xf numFmtId="0" fontId="20" fillId="0" borderId="88" xfId="0" applyFont="1" applyBorder="1" applyAlignment="1">
      <alignment horizontal="centerContinuous"/>
    </xf>
    <xf numFmtId="0" fontId="8" fillId="0" borderId="87" xfId="0" applyFont="1" applyBorder="1" applyAlignment="1">
      <alignment horizontal="centerContinuous"/>
    </xf>
    <xf numFmtId="0" fontId="20" fillId="0" borderId="87" xfId="0" applyFont="1" applyBorder="1" applyAlignment="1">
      <alignment horizontal="centerContinuous"/>
    </xf>
    <xf numFmtId="0" fontId="10" fillId="0" borderId="89" xfId="0" applyFont="1" applyBorder="1" applyAlignment="1">
      <alignment horizontal="centerContinuous"/>
    </xf>
    <xf numFmtId="0" fontId="20" fillId="0" borderId="90" xfId="0" applyFont="1" applyBorder="1" applyAlignment="1"/>
    <xf numFmtId="0" fontId="10" fillId="0" borderId="90" xfId="0" applyFont="1" applyBorder="1" applyAlignment="1"/>
    <xf numFmtId="0" fontId="10" fillId="0" borderId="91" xfId="0" applyFont="1" applyBorder="1" applyAlignment="1"/>
    <xf numFmtId="14" fontId="1" fillId="0" borderId="0" xfId="0" applyNumberFormat="1" applyFont="1" applyAlignment="1">
      <alignment horizontal="center"/>
    </xf>
    <xf numFmtId="0" fontId="20" fillId="0" borderId="70" xfId="0" applyFont="1" applyBorder="1" applyAlignment="1"/>
    <xf numFmtId="0" fontId="20" fillId="0" borderId="0" xfId="0" applyFont="1" applyBorder="1" applyAlignment="1"/>
    <xf numFmtId="0" fontId="15" fillId="0" borderId="92" xfId="0" applyFont="1" applyBorder="1" applyAlignment="1"/>
    <xf numFmtId="0" fontId="15" fillId="0" borderId="0" xfId="0" applyFont="1" applyBorder="1" applyAlignment="1"/>
    <xf numFmtId="0" fontId="20" fillId="0" borderId="7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0" xfId="0" applyFont="1" applyBorder="1" applyAlignment="1"/>
    <xf numFmtId="0" fontId="20" fillId="0" borderId="16" xfId="0" applyFont="1" applyBorder="1" applyAlignment="1"/>
    <xf numFmtId="0" fontId="10" fillId="0" borderId="10" xfId="0" applyFont="1" applyBorder="1" applyAlignment="1">
      <alignment horizontal="left"/>
    </xf>
    <xf numFmtId="0" fontId="20" fillId="0" borderId="7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92" xfId="0" applyBorder="1"/>
    <xf numFmtId="0" fontId="20" fillId="0" borderId="71" xfId="0" applyFont="1" applyBorder="1" applyAlignment="1">
      <alignment horizontal="left"/>
    </xf>
    <xf numFmtId="0" fontId="2" fillId="0" borderId="93" xfId="0" applyFont="1" applyFill="1" applyBorder="1" applyAlignment="1"/>
    <xf numFmtId="0" fontId="20" fillId="0" borderId="16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8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20" fillId="0" borderId="94" xfId="0" applyFont="1" applyBorder="1" applyAlignment="1">
      <alignment horizontal="left"/>
    </xf>
    <xf numFmtId="0" fontId="20" fillId="0" borderId="95" xfId="0" applyFont="1" applyBorder="1" applyAlignment="1">
      <alignment horizontal="left"/>
    </xf>
    <xf numFmtId="0" fontId="0" fillId="0" borderId="96" xfId="0" applyBorder="1"/>
    <xf numFmtId="0" fontId="20" fillId="0" borderId="97" xfId="0" applyFont="1" applyBorder="1" applyAlignment="1">
      <alignment horizontal="left"/>
    </xf>
    <xf numFmtId="0" fontId="0" fillId="0" borderId="95" xfId="0" applyBorder="1"/>
    <xf numFmtId="0" fontId="20" fillId="0" borderId="98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0" fillId="0" borderId="99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8" fillId="0" borderId="100" xfId="0" applyFont="1" applyBorder="1" applyAlignment="1">
      <alignment horizontal="left"/>
    </xf>
    <xf numFmtId="0" fontId="0" fillId="0" borderId="1" xfId="0" applyBorder="1"/>
    <xf numFmtId="0" fontId="20" fillId="0" borderId="101" xfId="0" applyFont="1" applyBorder="1" applyAlignment="1">
      <alignment horizontal="left"/>
    </xf>
    <xf numFmtId="0" fontId="20" fillId="0" borderId="102" xfId="0" applyFont="1" applyBorder="1" applyAlignment="1">
      <alignment horizontal="left"/>
    </xf>
    <xf numFmtId="0" fontId="10" fillId="0" borderId="10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1" fillId="0" borderId="0" xfId="0" applyFo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63" xfId="0" applyFont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/>
    </xf>
    <xf numFmtId="0" fontId="23" fillId="0" borderId="0" xfId="0" applyFont="1"/>
    <xf numFmtId="0" fontId="24" fillId="0" borderId="105" xfId="0" applyFont="1" applyBorder="1" applyAlignment="1">
      <alignment wrapText="1"/>
    </xf>
    <xf numFmtId="0" fontId="24" fillId="0" borderId="89" xfId="0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0" fontId="24" fillId="4" borderId="19" xfId="0" applyFont="1" applyFill="1" applyBorder="1" applyAlignment="1">
      <alignment horizontal="center" wrapText="1"/>
    </xf>
    <xf numFmtId="0" fontId="24" fillId="4" borderId="89" xfId="0" applyFont="1" applyFill="1" applyBorder="1" applyAlignment="1">
      <alignment wrapText="1"/>
    </xf>
    <xf numFmtId="0" fontId="24" fillId="4" borderId="89" xfId="0" applyFont="1" applyFill="1" applyBorder="1" applyAlignment="1">
      <alignment horizontal="center"/>
    </xf>
    <xf numFmtId="0" fontId="27" fillId="4" borderId="89" xfId="0" applyFont="1" applyFill="1" applyBorder="1" applyAlignment="1">
      <alignment horizontal="center"/>
    </xf>
    <xf numFmtId="0" fontId="25" fillId="4" borderId="89" xfId="0" applyFont="1" applyFill="1" applyBorder="1" applyAlignment="1">
      <alignment horizontal="center"/>
    </xf>
    <xf numFmtId="0" fontId="25" fillId="0" borderId="9" xfId="0" applyFont="1" applyBorder="1" applyAlignment="1">
      <alignment horizontal="center" wrapText="1"/>
    </xf>
    <xf numFmtId="0" fontId="25" fillId="0" borderId="89" xfId="0" applyFont="1" applyBorder="1" applyAlignment="1">
      <alignment wrapText="1"/>
    </xf>
    <xf numFmtId="0" fontId="25" fillId="0" borderId="9" xfId="0" applyFont="1" applyBorder="1" applyAlignment="1">
      <alignment horizontal="center"/>
    </xf>
    <xf numFmtId="0" fontId="25" fillId="0" borderId="89" xfId="0" applyFont="1" applyBorder="1" applyAlignment="1">
      <alignment horizontal="justify" wrapText="1"/>
    </xf>
    <xf numFmtId="0" fontId="25" fillId="0" borderId="19" xfId="0" applyFont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5" fillId="0" borderId="89" xfId="0" applyFont="1" applyBorder="1" applyAlignment="1">
      <alignment horizontal="center"/>
    </xf>
    <xf numFmtId="0" fontId="24" fillId="4" borderId="89" xfId="0" applyFont="1" applyFill="1" applyBorder="1"/>
    <xf numFmtId="0" fontId="24" fillId="0" borderId="89" xfId="0" applyFont="1" applyBorder="1" applyAlignment="1">
      <alignment wrapText="1"/>
    </xf>
    <xf numFmtId="0" fontId="25" fillId="0" borderId="108" xfId="0" applyFont="1" applyBorder="1" applyAlignment="1">
      <alignment wrapText="1"/>
    </xf>
    <xf numFmtId="0" fontId="24" fillId="0" borderId="108" xfId="0" applyFont="1" applyBorder="1" applyAlignment="1">
      <alignment horizontal="center"/>
    </xf>
    <xf numFmtId="0" fontId="26" fillId="0" borderId="108" xfId="0" applyFont="1" applyBorder="1" applyAlignment="1">
      <alignment horizontal="center"/>
    </xf>
    <xf numFmtId="0" fontId="25" fillId="0" borderId="108" xfId="0" applyFont="1" applyBorder="1" applyAlignment="1">
      <alignment horizontal="justify" wrapText="1"/>
    </xf>
    <xf numFmtId="0" fontId="25" fillId="0" borderId="108" xfId="0" applyFont="1" applyBorder="1" applyAlignment="1">
      <alignment horizontal="left" wrapText="1" indent="4"/>
    </xf>
    <xf numFmtId="0" fontId="25" fillId="0" borderId="16" xfId="0" applyFont="1" applyBorder="1" applyAlignment="1">
      <alignment horizontal="left" wrapText="1" indent="4"/>
    </xf>
    <xf numFmtId="0" fontId="25" fillId="0" borderId="89" xfId="0" applyFont="1" applyBorder="1" applyAlignment="1">
      <alignment horizontal="left" wrapText="1" indent="4"/>
    </xf>
    <xf numFmtId="0" fontId="24" fillId="0" borderId="9" xfId="0" applyFont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0" fontId="25" fillId="4" borderId="89" xfId="0" applyFont="1" applyFill="1" applyBorder="1" applyAlignment="1">
      <alignment wrapText="1"/>
    </xf>
    <xf numFmtId="0" fontId="15" fillId="3" borderId="127" xfId="0" applyFont="1" applyFill="1" applyBorder="1" applyAlignment="1">
      <alignment horizontal="left"/>
    </xf>
    <xf numFmtId="0" fontId="0" fillId="3" borderId="127" xfId="0" applyFill="1" applyBorder="1" applyAlignment="1"/>
    <xf numFmtId="0" fontId="0" fillId="3" borderId="83" xfId="0" applyFill="1" applyBorder="1" applyAlignment="1"/>
    <xf numFmtId="0" fontId="10" fillId="0" borderId="121" xfId="0" applyNumberFormat="1" applyFont="1" applyFill="1" applyBorder="1" applyAlignment="1" applyProtection="1">
      <alignment wrapText="1"/>
    </xf>
    <xf numFmtId="0" fontId="0" fillId="0" borderId="69" xfId="0" applyBorder="1" applyAlignment="1"/>
    <xf numFmtId="0" fontId="0" fillId="0" borderId="38" xfId="0" applyBorder="1" applyAlignment="1"/>
    <xf numFmtId="0" fontId="10" fillId="0" borderId="128" xfId="0" applyNumberFormat="1" applyFont="1" applyFill="1" applyBorder="1" applyAlignment="1" applyProtection="1">
      <alignment wrapText="1"/>
    </xf>
    <xf numFmtId="0" fontId="0" fillId="0" borderId="38" xfId="0" applyFont="1" applyBorder="1" applyAlignment="1"/>
    <xf numFmtId="0" fontId="10" fillId="0" borderId="129" xfId="0" applyNumberFormat="1" applyFont="1" applyFill="1" applyBorder="1" applyAlignment="1" applyProtection="1">
      <alignment wrapText="1"/>
    </xf>
    <xf numFmtId="0" fontId="10" fillId="0" borderId="130" xfId="0" applyNumberFormat="1" applyFont="1" applyFill="1" applyBorder="1" applyAlignment="1" applyProtection="1">
      <alignment wrapText="1"/>
    </xf>
    <xf numFmtId="0" fontId="20" fillId="0" borderId="127" xfId="0" applyFont="1" applyFill="1" applyBorder="1" applyAlignment="1">
      <alignment horizontal="right"/>
    </xf>
    <xf numFmtId="0" fontId="8" fillId="3" borderId="69" xfId="0" applyFont="1" applyFill="1" applyBorder="1"/>
    <xf numFmtId="0" fontId="8" fillId="3" borderId="38" xfId="0" applyFont="1" applyFill="1" applyBorder="1"/>
    <xf numFmtId="0" fontId="15" fillId="3" borderId="92" xfId="0" applyFont="1" applyFill="1" applyBorder="1" applyAlignment="1">
      <alignment horizontal="left"/>
    </xf>
    <xf numFmtId="0" fontId="0" fillId="3" borderId="69" xfId="0" applyFill="1" applyBorder="1"/>
    <xf numFmtId="0" fontId="0" fillId="3" borderId="38" xfId="0" applyFill="1" applyBorder="1"/>
    <xf numFmtId="0" fontId="10" fillId="0" borderId="131" xfId="0" applyNumberFormat="1" applyFont="1" applyFill="1" applyBorder="1" applyAlignment="1" applyProtection="1">
      <alignment wrapText="1"/>
    </xf>
    <xf numFmtId="0" fontId="0" fillId="0" borderId="69" xfId="0" applyBorder="1"/>
    <xf numFmtId="0" fontId="0" fillId="0" borderId="38" xfId="0" applyBorder="1"/>
    <xf numFmtId="0" fontId="10" fillId="0" borderId="128" xfId="0" applyFont="1" applyFill="1" applyBorder="1" applyAlignment="1">
      <alignment horizontal="left"/>
    </xf>
    <xf numFmtId="0" fontId="15" fillId="3" borderId="69" xfId="0" applyFont="1" applyFill="1" applyBorder="1" applyAlignment="1">
      <alignment horizontal="left"/>
    </xf>
    <xf numFmtId="0" fontId="10" fillId="0" borderId="132" xfId="0" applyNumberFormat="1" applyFont="1" applyFill="1" applyBorder="1" applyAlignment="1" applyProtection="1">
      <alignment wrapText="1"/>
    </xf>
    <xf numFmtId="0" fontId="10" fillId="0" borderId="92" xfId="0" applyNumberFormat="1" applyFont="1" applyFill="1" applyBorder="1" applyAlignment="1" applyProtection="1">
      <alignment wrapText="1"/>
    </xf>
    <xf numFmtId="0" fontId="15" fillId="3" borderId="69" xfId="0" applyFont="1" applyFill="1" applyBorder="1" applyAlignment="1">
      <alignment wrapText="1"/>
    </xf>
    <xf numFmtId="0" fontId="10" fillId="0" borderId="133" xfId="0" applyNumberFormat="1" applyFont="1" applyFill="1" applyBorder="1" applyAlignment="1" applyProtection="1">
      <alignment wrapText="1"/>
    </xf>
    <xf numFmtId="0" fontId="10" fillId="0" borderId="134" xfId="0" applyNumberFormat="1" applyFont="1" applyFill="1" applyBorder="1" applyAlignment="1" applyProtection="1">
      <alignment wrapText="1"/>
    </xf>
    <xf numFmtId="0" fontId="8" fillId="0" borderId="69" xfId="0" applyFont="1" applyBorder="1"/>
    <xf numFmtId="0" fontId="8" fillId="0" borderId="38" xfId="0" applyFont="1" applyBorder="1"/>
    <xf numFmtId="0" fontId="15" fillId="3" borderId="38" xfId="0" applyFont="1" applyFill="1" applyBorder="1" applyAlignment="1">
      <alignment horizontal="left"/>
    </xf>
    <xf numFmtId="0" fontId="20" fillId="3" borderId="38" xfId="0" applyFont="1" applyFill="1" applyBorder="1" applyAlignment="1">
      <alignment horizontal="right"/>
    </xf>
    <xf numFmtId="164" fontId="8" fillId="3" borderId="38" xfId="1" applyNumberFormat="1" applyFont="1" applyFill="1" applyBorder="1"/>
    <xf numFmtId="0" fontId="15" fillId="0" borderId="100" xfId="0" applyFont="1" applyBorder="1" applyAlignment="1">
      <alignment horizontal="right"/>
    </xf>
    <xf numFmtId="0" fontId="15" fillId="0" borderId="92" xfId="0" applyFont="1" applyFill="1" applyBorder="1" applyAlignment="1">
      <alignment horizontal="left"/>
    </xf>
    <xf numFmtId="0" fontId="10" fillId="0" borderId="128" xfId="0" applyNumberFormat="1" applyFont="1" applyFill="1" applyBorder="1" applyAlignment="1" applyProtection="1">
      <alignment horizontal="left" wrapText="1"/>
    </xf>
    <xf numFmtId="16" fontId="24" fillId="4" borderId="89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10" fillId="0" borderId="5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7" xfId="0" quotePrefix="1" applyFont="1" applyBorder="1" applyAlignment="1">
      <alignment horizontal="left"/>
    </xf>
    <xf numFmtId="0" fontId="15" fillId="0" borderId="42" xfId="0" applyFont="1" applyFill="1" applyBorder="1" applyAlignment="1">
      <alignment horizontal="center"/>
    </xf>
    <xf numFmtId="0" fontId="15" fillId="2" borderId="37" xfId="0" quotePrefix="1" applyFont="1" applyFill="1" applyBorder="1" applyAlignment="1">
      <alignment horizontal="left"/>
    </xf>
    <xf numFmtId="0" fontId="15" fillId="0" borderId="4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72" xfId="0" applyNumberFormat="1" applyFont="1" applyFill="1" applyBorder="1" applyAlignment="1" applyProtection="1">
      <alignment wrapText="1"/>
    </xf>
    <xf numFmtId="0" fontId="31" fillId="0" borderId="37" xfId="0" applyFont="1" applyBorder="1" applyAlignment="1">
      <alignment horizontal="center"/>
    </xf>
    <xf numFmtId="0" fontId="29" fillId="0" borderId="62" xfId="0" applyNumberFormat="1" applyFont="1" applyFill="1" applyBorder="1" applyAlignment="1" applyProtection="1">
      <alignment wrapText="1"/>
    </xf>
    <xf numFmtId="0" fontId="10" fillId="0" borderId="5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7" xfId="0" quotePrefix="1" applyFont="1" applyBorder="1" applyAlignment="1">
      <alignment horizontal="left"/>
    </xf>
    <xf numFmtId="0" fontId="15" fillId="0" borderId="37" xfId="0" quotePrefix="1" applyFont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2" borderId="37" xfId="0" quotePrefix="1" applyFont="1" applyFill="1" applyBorder="1" applyAlignment="1">
      <alignment horizontal="left"/>
    </xf>
    <xf numFmtId="0" fontId="15" fillId="0" borderId="43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7" xfId="0" quotePrefix="1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14" fontId="1" fillId="0" borderId="0" xfId="0" quotePrefix="1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10" fillId="0" borderId="90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2" borderId="5" xfId="0" applyFont="1" applyFill="1" applyBorder="1" applyAlignment="1">
      <alignment horizontal="center" textRotation="90"/>
    </xf>
    <xf numFmtId="0" fontId="12" fillId="2" borderId="11" xfId="0" applyFont="1" applyFill="1" applyBorder="1" applyAlignment="1">
      <alignment horizontal="center" textRotation="90"/>
    </xf>
    <xf numFmtId="0" fontId="12" fillId="2" borderId="22" xfId="0" applyFont="1" applyFill="1" applyBorder="1" applyAlignment="1">
      <alignment horizontal="center" textRotation="90"/>
    </xf>
    <xf numFmtId="0" fontId="24" fillId="0" borderId="2" xfId="0" applyFont="1" applyBorder="1"/>
    <xf numFmtId="0" fontId="24" fillId="0" borderId="106" xfId="0" applyFont="1" applyBorder="1"/>
    <xf numFmtId="0" fontId="24" fillId="0" borderId="103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104" xfId="0" applyFont="1" applyBorder="1"/>
    <xf numFmtId="0" fontId="24" fillId="0" borderId="8" xfId="0" applyFont="1" applyBorder="1"/>
    <xf numFmtId="0" fontId="24" fillId="0" borderId="105" xfId="0" applyFont="1" applyBorder="1"/>
    <xf numFmtId="0" fontId="25" fillId="0" borderId="9" xfId="0" applyFont="1" applyBorder="1" applyAlignment="1">
      <alignment horizontal="center"/>
    </xf>
    <xf numFmtId="0" fontId="24" fillId="0" borderId="109" xfId="0" applyFont="1" applyBorder="1" applyAlignment="1">
      <alignment horizontal="center"/>
    </xf>
    <xf numFmtId="0" fontId="24" fillId="0" borderId="110" xfId="0" applyFont="1" applyBorder="1" applyAlignment="1">
      <alignment horizontal="center"/>
    </xf>
    <xf numFmtId="0" fontId="26" fillId="0" borderId="109" xfId="0" applyFont="1" applyBorder="1" applyAlignment="1">
      <alignment horizontal="center"/>
    </xf>
    <xf numFmtId="0" fontId="26" fillId="0" borderId="110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0" borderId="111" xfId="0" applyFont="1" applyBorder="1" applyAlignment="1">
      <alignment horizontal="center"/>
    </xf>
    <xf numFmtId="0" fontId="24" fillId="0" borderId="11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6" fillId="0" borderId="113" xfId="0" applyFont="1" applyBorder="1" applyAlignment="1">
      <alignment horizontal="center"/>
    </xf>
    <xf numFmtId="0" fontId="24" fillId="4" borderId="114" xfId="0" applyFont="1" applyFill="1" applyBorder="1" applyAlignment="1">
      <alignment horizontal="center"/>
    </xf>
    <xf numFmtId="0" fontId="24" fillId="4" borderId="115" xfId="0" applyFont="1" applyFill="1" applyBorder="1" applyAlignment="1">
      <alignment horizontal="center"/>
    </xf>
    <xf numFmtId="0" fontId="24" fillId="4" borderId="116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1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17" xfId="0" applyFont="1" applyBorder="1" applyAlignment="1">
      <alignment horizontal="center"/>
    </xf>
    <xf numFmtId="0" fontId="20" fillId="0" borderId="121" xfId="0" applyFont="1" applyBorder="1" applyAlignment="1">
      <alignment horizontal="center"/>
    </xf>
    <xf numFmtId="0" fontId="20" fillId="0" borderId="124" xfId="0" applyFont="1" applyBorder="1" applyAlignment="1">
      <alignment horizontal="center"/>
    </xf>
    <xf numFmtId="0" fontId="20" fillId="0" borderId="118" xfId="0" applyFont="1" applyBorder="1" applyAlignment="1">
      <alignment horizontal="center" wrapText="1"/>
    </xf>
    <xf numFmtId="0" fontId="20" fillId="0" borderId="92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19" xfId="0" applyFont="1" applyBorder="1" applyAlignment="1">
      <alignment horizontal="center" wrapText="1"/>
    </xf>
    <xf numFmtId="0" fontId="20" fillId="0" borderId="122" xfId="0" applyFont="1" applyBorder="1" applyAlignment="1">
      <alignment horizontal="center" wrapText="1"/>
    </xf>
    <xf numFmtId="0" fontId="20" fillId="0" borderId="125" xfId="0" applyFont="1" applyBorder="1" applyAlignment="1">
      <alignment horizontal="center" wrapText="1"/>
    </xf>
    <xf numFmtId="0" fontId="20" fillId="0" borderId="120" xfId="0" applyFont="1" applyBorder="1" applyAlignment="1">
      <alignment horizontal="center" wrapText="1"/>
    </xf>
    <xf numFmtId="0" fontId="20" fillId="0" borderId="123" xfId="0" applyFont="1" applyBorder="1" applyAlignment="1">
      <alignment horizontal="center" wrapText="1"/>
    </xf>
    <xf numFmtId="0" fontId="20" fillId="0" borderId="126" xfId="0" applyFont="1" applyBorder="1" applyAlignment="1">
      <alignment horizontal="center" wrapText="1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8"/>
  <sheetViews>
    <sheetView tabSelected="1" topLeftCell="A25" zoomScaleNormal="100" workbookViewId="0">
      <selection activeCell="AP51" sqref="AP51"/>
    </sheetView>
  </sheetViews>
  <sheetFormatPr defaultRowHeight="12.75"/>
  <cols>
    <col min="1" max="1" width="4.28515625" style="34" customWidth="1"/>
    <col min="2" max="2" width="31.5703125" style="267" customWidth="1"/>
    <col min="3" max="3" width="3.7109375" style="127" customWidth="1"/>
    <col min="4" max="4" width="4.5703125" style="127" customWidth="1"/>
    <col min="5" max="5" width="5.5703125" style="127" customWidth="1"/>
    <col min="6" max="6" width="4.7109375" style="127" customWidth="1"/>
    <col min="7" max="7" width="3.85546875" style="127" customWidth="1"/>
    <col min="8" max="8" width="4.42578125" style="127" customWidth="1"/>
    <col min="9" max="9" width="3.85546875" style="127" customWidth="1"/>
    <col min="10" max="10" width="2.5703125" style="13" customWidth="1"/>
    <col min="11" max="13" width="2.28515625" style="13" customWidth="1"/>
    <col min="14" max="14" width="3" style="13" customWidth="1"/>
    <col min="15" max="15" width="2.28515625" style="13" customWidth="1"/>
    <col min="16" max="17" width="2.5703125" style="13" customWidth="1"/>
    <col min="18" max="19" width="2.28515625" style="13" customWidth="1"/>
    <col min="20" max="20" width="2.7109375" style="13" customWidth="1"/>
    <col min="21" max="22" width="2.28515625" style="13" customWidth="1"/>
    <col min="23" max="23" width="3.42578125" style="13" customWidth="1"/>
    <col min="24" max="24" width="3" style="13" customWidth="1"/>
    <col min="25" max="25" width="2.28515625" style="13" customWidth="1"/>
    <col min="26" max="26" width="3.140625" style="13" customWidth="1"/>
    <col min="27" max="27" width="2.28515625" style="13" customWidth="1"/>
    <col min="28" max="28" width="2.42578125" style="13" customWidth="1"/>
    <col min="29" max="29" width="2.28515625" style="13" customWidth="1"/>
    <col min="30" max="30" width="2.42578125" style="13" customWidth="1"/>
    <col min="31" max="31" width="2.28515625" style="13" customWidth="1"/>
    <col min="32" max="32" width="3" style="13" customWidth="1"/>
    <col min="33" max="33" width="2.28515625" style="13" customWidth="1"/>
    <col min="34" max="34" width="2.42578125" style="13" customWidth="1"/>
    <col min="35" max="35" width="2.28515625" style="13" customWidth="1"/>
    <col min="36" max="36" width="2.5703125" style="13" customWidth="1"/>
    <col min="37" max="37" width="2.28515625" style="13" customWidth="1"/>
    <col min="38" max="38" width="2.85546875" style="13" customWidth="1"/>
    <col min="39" max="39" width="2.28515625" style="13" customWidth="1"/>
    <col min="40" max="40" width="3.140625" style="13" customWidth="1"/>
    <col min="41" max="41" width="2.28515625" style="13" customWidth="1"/>
    <col min="42" max="42" width="2.85546875" style="13" customWidth="1"/>
    <col min="43" max="43" width="2.28515625" style="13" customWidth="1"/>
    <col min="44" max="44" width="3.140625" style="13" customWidth="1"/>
    <col min="45" max="49" width="2.28515625" style="13" customWidth="1"/>
    <col min="50" max="50" width="2.7109375" style="13" customWidth="1"/>
    <col min="51" max="55" width="2.28515625" style="13" customWidth="1"/>
    <col min="56" max="56" width="2.7109375" style="13" customWidth="1"/>
    <col min="57" max="57" width="2.28515625" style="13" customWidth="1"/>
  </cols>
  <sheetData>
    <row r="1" spans="1:57" ht="41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5" t="s">
        <v>1</v>
      </c>
      <c r="L1"/>
      <c r="M1"/>
      <c r="N1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8">
      <c r="A2" s="1" t="s">
        <v>2</v>
      </c>
      <c r="B2"/>
      <c r="C2" s="6"/>
      <c r="D2" s="6"/>
      <c r="E2" s="6"/>
      <c r="F2" s="6"/>
      <c r="G2" s="6"/>
      <c r="H2" s="3"/>
      <c r="I2" s="3"/>
      <c r="J2" s="4"/>
      <c r="K2" s="383" t="s">
        <v>3</v>
      </c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7"/>
      <c r="AG2" s="8"/>
      <c r="AH2" s="9"/>
      <c r="AI2"/>
      <c r="AJ2"/>
      <c r="AK2"/>
      <c r="AL2"/>
      <c r="AM2" s="4"/>
      <c r="AN2" s="10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8">
      <c r="A3" s="1"/>
      <c r="B3"/>
      <c r="C3" s="6"/>
      <c r="D3" s="6"/>
      <c r="E3" s="6"/>
      <c r="F3" s="6"/>
      <c r="G3" s="6"/>
      <c r="H3" s="3"/>
      <c r="I3" s="3"/>
      <c r="J3" s="4"/>
      <c r="K3" s="338"/>
      <c r="L3" s="338"/>
      <c r="M3" s="338"/>
      <c r="N3" s="338"/>
      <c r="O3" s="338"/>
      <c r="P3" s="338"/>
      <c r="Q3" s="338"/>
      <c r="R3" s="338"/>
      <c r="S3" s="338"/>
      <c r="T3" s="355" t="s">
        <v>210</v>
      </c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8"/>
      <c r="AH3" s="9"/>
      <c r="AI3"/>
      <c r="AJ3"/>
      <c r="AK3"/>
      <c r="AL3"/>
      <c r="AM3" s="4"/>
      <c r="AN3" s="10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5">
      <c r="A4"/>
      <c r="B4" s="11"/>
      <c r="C4" s="4"/>
      <c r="D4" s="4"/>
      <c r="E4" s="4"/>
      <c r="F4" s="6"/>
      <c r="G4" s="6"/>
      <c r="H4" s="3"/>
      <c r="I4" s="3"/>
      <c r="J4" s="4"/>
      <c r="K4" s="384" t="s">
        <v>4</v>
      </c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/>
      <c r="AG4"/>
      <c r="AH4" s="4"/>
      <c r="AI4" s="4"/>
      <c r="AJ4" s="4"/>
      <c r="AK4"/>
      <c r="AL4"/>
      <c r="AM4" s="4"/>
      <c r="AN4" s="10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>
      <c r="A5" s="12" t="s">
        <v>195</v>
      </c>
      <c r="B5"/>
      <c r="C5" s="4"/>
      <c r="D5" s="4"/>
      <c r="E5" s="4"/>
      <c r="F5" s="6"/>
      <c r="G5" s="6"/>
      <c r="H5" s="3"/>
      <c r="I5" s="3"/>
      <c r="J5" s="4"/>
      <c r="K5" s="4"/>
      <c r="L5" s="4"/>
      <c r="M5" s="1" t="s">
        <v>111</v>
      </c>
      <c r="N5" s="1"/>
      <c r="O5"/>
      <c r="P5" s="4"/>
      <c r="Q5" s="4"/>
      <c r="R5" s="4"/>
      <c r="S5" s="4"/>
      <c r="T5" s="4"/>
      <c r="U5" s="4"/>
      <c r="V5" s="4"/>
      <c r="W5" s="4"/>
      <c r="X5"/>
      <c r="Y5"/>
      <c r="Z5"/>
      <c r="AA5"/>
      <c r="AB5"/>
      <c r="AC5" s="4"/>
      <c r="AD5" s="4"/>
      <c r="AE5"/>
      <c r="AG5" s="14"/>
      <c r="AH5" s="9"/>
      <c r="AI5"/>
      <c r="AJ5"/>
      <c r="AK5" s="15"/>
      <c r="AL5"/>
      <c r="AM5" s="4"/>
      <c r="AN5" s="16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3.5" thickBot="1">
      <c r="A6" s="17"/>
      <c r="B6" s="2"/>
      <c r="C6" s="3"/>
      <c r="D6" s="3"/>
      <c r="E6" s="3"/>
      <c r="F6" s="3"/>
      <c r="G6" s="3"/>
      <c r="H6" s="3"/>
      <c r="I6" s="3"/>
      <c r="J6" s="4"/>
      <c r="K6" s="4"/>
      <c r="L6" s="4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/>
      <c r="AB6" s="4"/>
      <c r="AC6" s="4"/>
      <c r="AD6" s="4"/>
      <c r="AE6" s="4"/>
      <c r="AF6" s="4"/>
      <c r="AG6" s="4"/>
      <c r="AH6" s="4"/>
      <c r="AI6" s="4"/>
      <c r="AJ6" s="4"/>
      <c r="AK6"/>
      <c r="AL6"/>
      <c r="AM6" s="4"/>
      <c r="AN6" s="9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4.25" customHeight="1" thickTop="1" thickBot="1">
      <c r="A7" s="18"/>
      <c r="B7" s="19"/>
      <c r="C7" s="20"/>
      <c r="D7" s="386" t="s">
        <v>6</v>
      </c>
      <c r="E7" s="21" t="s">
        <v>7</v>
      </c>
      <c r="F7" s="22"/>
      <c r="G7" s="22"/>
      <c r="H7" s="22"/>
      <c r="I7" s="23"/>
      <c r="J7" s="24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 t="s">
        <v>8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ht="30">
      <c r="A8" s="26" t="s">
        <v>9</v>
      </c>
      <c r="B8" s="27" t="s">
        <v>10</v>
      </c>
      <c r="C8" s="28" t="s">
        <v>11</v>
      </c>
      <c r="D8" s="387"/>
      <c r="E8" s="29"/>
      <c r="F8" s="30"/>
      <c r="G8" s="31" t="s">
        <v>12</v>
      </c>
      <c r="H8" s="31"/>
      <c r="I8" s="32"/>
      <c r="J8" s="33"/>
      <c r="K8" s="33"/>
      <c r="L8" s="34" t="s">
        <v>13</v>
      </c>
      <c r="M8" s="34"/>
      <c r="N8" s="35" t="s">
        <v>6</v>
      </c>
      <c r="O8" s="36"/>
      <c r="P8" s="34"/>
      <c r="Q8" s="34"/>
      <c r="R8" s="34" t="s">
        <v>14</v>
      </c>
      <c r="S8" s="34"/>
      <c r="T8" s="35" t="s">
        <v>6</v>
      </c>
      <c r="U8" s="37"/>
      <c r="V8" s="34"/>
      <c r="W8" s="34"/>
      <c r="X8" s="34" t="s">
        <v>15</v>
      </c>
      <c r="Y8" s="34"/>
      <c r="Z8" s="35" t="s">
        <v>6</v>
      </c>
      <c r="AA8" s="36"/>
      <c r="AB8" s="34"/>
      <c r="AC8" s="34"/>
      <c r="AD8" s="34" t="s">
        <v>16</v>
      </c>
      <c r="AE8" s="34"/>
      <c r="AF8" s="35" t="s">
        <v>6</v>
      </c>
      <c r="AG8" s="37"/>
      <c r="AH8" s="34"/>
      <c r="AI8" s="34"/>
      <c r="AJ8" s="34" t="s">
        <v>17</v>
      </c>
      <c r="AK8" s="34"/>
      <c r="AL8" s="35" t="s">
        <v>6</v>
      </c>
      <c r="AM8" s="36"/>
      <c r="AN8" s="34"/>
      <c r="AO8" s="34"/>
      <c r="AP8" s="34" t="s">
        <v>18</v>
      </c>
      <c r="AQ8" s="34"/>
      <c r="AR8" s="35" t="s">
        <v>6</v>
      </c>
      <c r="AS8" s="37"/>
      <c r="AT8" s="38"/>
      <c r="AU8" s="34"/>
      <c r="AV8" s="34" t="s">
        <v>19</v>
      </c>
      <c r="AW8" s="34"/>
      <c r="AX8" s="35" t="s">
        <v>6</v>
      </c>
      <c r="AY8" s="39"/>
      <c r="AZ8" s="40"/>
      <c r="BA8" s="34"/>
      <c r="BB8" s="34" t="s">
        <v>20</v>
      </c>
      <c r="BC8" s="34"/>
      <c r="BD8" s="35" t="s">
        <v>6</v>
      </c>
      <c r="BE8" s="36"/>
    </row>
    <row r="9" spans="1:57" ht="13.5" thickBot="1">
      <c r="A9" s="41"/>
      <c r="B9" s="42"/>
      <c r="C9" s="43"/>
      <c r="D9" s="388"/>
      <c r="E9" s="44"/>
      <c r="F9" s="45" t="s">
        <v>21</v>
      </c>
      <c r="G9" s="46" t="s">
        <v>22</v>
      </c>
      <c r="H9" s="46" t="s">
        <v>23</v>
      </c>
      <c r="I9" s="47" t="s">
        <v>24</v>
      </c>
      <c r="J9" s="48" t="s">
        <v>21</v>
      </c>
      <c r="K9" s="46" t="s">
        <v>22</v>
      </c>
      <c r="L9" s="46" t="s">
        <v>23</v>
      </c>
      <c r="M9" s="49" t="s">
        <v>24</v>
      </c>
      <c r="N9" s="50"/>
      <c r="O9" s="51" t="s">
        <v>25</v>
      </c>
      <c r="P9" s="48" t="s">
        <v>21</v>
      </c>
      <c r="Q9" s="46" t="s">
        <v>22</v>
      </c>
      <c r="R9" s="46" t="s">
        <v>23</v>
      </c>
      <c r="S9" s="49" t="s">
        <v>24</v>
      </c>
      <c r="T9" s="50"/>
      <c r="U9" s="52" t="s">
        <v>25</v>
      </c>
      <c r="V9" s="48" t="s">
        <v>21</v>
      </c>
      <c r="W9" s="46" t="s">
        <v>22</v>
      </c>
      <c r="X9" s="46" t="s">
        <v>23</v>
      </c>
      <c r="Y9" s="49" t="s">
        <v>24</v>
      </c>
      <c r="Z9" s="53"/>
      <c r="AA9" s="51" t="s">
        <v>25</v>
      </c>
      <c r="AB9" s="48" t="s">
        <v>21</v>
      </c>
      <c r="AC9" s="46" t="s">
        <v>22</v>
      </c>
      <c r="AD9" s="46" t="s">
        <v>23</v>
      </c>
      <c r="AE9" s="49" t="s">
        <v>24</v>
      </c>
      <c r="AF9" s="53"/>
      <c r="AG9" s="52" t="s">
        <v>25</v>
      </c>
      <c r="AH9" s="48" t="s">
        <v>21</v>
      </c>
      <c r="AI9" s="46" t="s">
        <v>22</v>
      </c>
      <c r="AJ9" s="46" t="s">
        <v>23</v>
      </c>
      <c r="AK9" s="49" t="s">
        <v>24</v>
      </c>
      <c r="AL9" s="53"/>
      <c r="AM9" s="51" t="s">
        <v>25</v>
      </c>
      <c r="AN9" s="48" t="s">
        <v>21</v>
      </c>
      <c r="AO9" s="46" t="s">
        <v>22</v>
      </c>
      <c r="AP9" s="46" t="s">
        <v>23</v>
      </c>
      <c r="AQ9" s="49" t="s">
        <v>24</v>
      </c>
      <c r="AR9" s="53"/>
      <c r="AS9" s="52" t="s">
        <v>25</v>
      </c>
      <c r="AT9" s="54" t="s">
        <v>21</v>
      </c>
      <c r="AU9" s="46" t="s">
        <v>22</v>
      </c>
      <c r="AV9" s="46" t="s">
        <v>23</v>
      </c>
      <c r="AW9" s="49" t="s">
        <v>24</v>
      </c>
      <c r="AX9" s="53"/>
      <c r="AY9" s="52" t="s">
        <v>25</v>
      </c>
      <c r="AZ9" s="55" t="s">
        <v>21</v>
      </c>
      <c r="BA9" s="46" t="s">
        <v>22</v>
      </c>
      <c r="BB9" s="46" t="s">
        <v>23</v>
      </c>
      <c r="BC9" s="49" t="s">
        <v>24</v>
      </c>
      <c r="BD9" s="53"/>
      <c r="BE9" s="51" t="s">
        <v>25</v>
      </c>
    </row>
    <row r="10" spans="1:57" ht="13.5" thickBot="1">
      <c r="A10" s="56" t="s">
        <v>26</v>
      </c>
      <c r="B10" s="57" t="s">
        <v>27</v>
      </c>
      <c r="C10" s="58"/>
      <c r="D10" s="59">
        <f t="shared" ref="D10:D17" si="0">N10+T10+Z10+AF10+AL10+AR10+AX10+BD10</f>
        <v>22</v>
      </c>
      <c r="E10" s="60">
        <f>SUM(E11:E17)</f>
        <v>270</v>
      </c>
      <c r="F10" s="58"/>
      <c r="G10" s="58"/>
      <c r="H10" s="58"/>
      <c r="I10" s="58"/>
      <c r="J10" s="61"/>
      <c r="K10" s="61"/>
      <c r="L10" s="61"/>
      <c r="M10" s="61"/>
      <c r="N10" s="59">
        <f>SUM(N11:N17)</f>
        <v>0</v>
      </c>
      <c r="O10" s="61"/>
      <c r="P10" s="61"/>
      <c r="Q10" s="61"/>
      <c r="R10" s="61"/>
      <c r="S10" s="61"/>
      <c r="T10" s="59">
        <f>SUM(T11:T17)</f>
        <v>4</v>
      </c>
      <c r="U10" s="61"/>
      <c r="V10" s="61"/>
      <c r="W10" s="61"/>
      <c r="X10" s="61"/>
      <c r="Y10" s="61"/>
      <c r="Z10" s="59">
        <f>SUM(Z11:Z17)</f>
        <v>2</v>
      </c>
      <c r="AA10" s="61"/>
      <c r="AB10" s="61"/>
      <c r="AC10" s="61"/>
      <c r="AD10" s="61"/>
      <c r="AE10" s="61"/>
      <c r="AF10" s="59">
        <f>SUM(AF11:AF17)</f>
        <v>2</v>
      </c>
      <c r="AG10" s="61"/>
      <c r="AH10" s="61"/>
      <c r="AI10" s="61"/>
      <c r="AJ10" s="61"/>
      <c r="AK10" s="61"/>
      <c r="AL10" s="59">
        <f>SUM(AL11:AL17)</f>
        <v>3</v>
      </c>
      <c r="AM10" s="61"/>
      <c r="AN10" s="61"/>
      <c r="AO10" s="61"/>
      <c r="AP10" s="61"/>
      <c r="AQ10" s="61"/>
      <c r="AR10" s="59">
        <f>SUM(AR11:AR17)</f>
        <v>6</v>
      </c>
      <c r="AS10" s="61"/>
      <c r="AT10" s="61"/>
      <c r="AU10" s="61"/>
      <c r="AV10" s="61"/>
      <c r="AW10" s="61"/>
      <c r="AX10" s="59">
        <f>SUM(AX11:AX17)</f>
        <v>3</v>
      </c>
      <c r="AY10" s="61"/>
      <c r="AZ10" s="61"/>
      <c r="BA10" s="61"/>
      <c r="BB10" s="61"/>
      <c r="BC10" s="61"/>
      <c r="BD10" s="59">
        <f>SUM(BD11:BD17)</f>
        <v>2</v>
      </c>
      <c r="BE10" s="61"/>
    </row>
    <row r="11" spans="1:57">
      <c r="A11" s="62">
        <v>1</v>
      </c>
      <c r="B11" s="63" t="s">
        <v>28</v>
      </c>
      <c r="C11" s="64">
        <f t="shared" ref="C11:C17" si="1">COUNTA(O11,U11,AA11,AG11,AM11,AS11,AY11,BE11)</f>
        <v>1</v>
      </c>
      <c r="D11" s="65">
        <f t="shared" si="0"/>
        <v>12</v>
      </c>
      <c r="E11" s="66">
        <f t="shared" ref="E11:E17" si="2">SUM(J11:M11,P11:S11,V11:Y11,AB11:AE11,AH11:AK11,AN11:AQ11,AT11:AW11,AZ11:BC11)*15</f>
        <v>150</v>
      </c>
      <c r="F11" s="67">
        <f t="shared" ref="F11:I17" si="3">SUM(J11,P11,V11,AB11,AH11,AN11,AT11,AZ11)*15</f>
        <v>0</v>
      </c>
      <c r="G11" s="68">
        <f t="shared" si="3"/>
        <v>150</v>
      </c>
      <c r="H11" s="68">
        <f t="shared" si="3"/>
        <v>0</v>
      </c>
      <c r="I11" s="69">
        <f t="shared" si="3"/>
        <v>0</v>
      </c>
      <c r="J11" s="70"/>
      <c r="K11" s="70"/>
      <c r="L11" s="70"/>
      <c r="M11" s="70"/>
      <c r="N11" s="65"/>
      <c r="O11" s="71"/>
      <c r="P11" s="70"/>
      <c r="Q11" s="70">
        <v>2</v>
      </c>
      <c r="R11" s="70"/>
      <c r="S11" s="70"/>
      <c r="T11" s="65">
        <v>2</v>
      </c>
      <c r="U11" s="72"/>
      <c r="V11" s="70"/>
      <c r="W11" s="70">
        <v>2</v>
      </c>
      <c r="X11" s="70"/>
      <c r="Y11" s="70"/>
      <c r="Z11" s="65">
        <v>2</v>
      </c>
      <c r="AA11" s="71"/>
      <c r="AB11" s="70"/>
      <c r="AC11" s="70">
        <v>2</v>
      </c>
      <c r="AD11" s="70"/>
      <c r="AE11" s="70"/>
      <c r="AF11" s="65">
        <v>2</v>
      </c>
      <c r="AG11" s="72"/>
      <c r="AH11" s="70"/>
      <c r="AI11" s="70">
        <v>2</v>
      </c>
      <c r="AJ11" s="70"/>
      <c r="AK11" s="70"/>
      <c r="AL11" s="65">
        <v>2</v>
      </c>
      <c r="AM11" s="71"/>
      <c r="AN11" s="70"/>
      <c r="AO11" s="70">
        <v>2</v>
      </c>
      <c r="AP11" s="70"/>
      <c r="AQ11" s="70"/>
      <c r="AR11" s="65">
        <v>4</v>
      </c>
      <c r="AS11" s="72" t="s">
        <v>29</v>
      </c>
      <c r="AT11" s="73"/>
      <c r="AU11" s="70"/>
      <c r="AV11" s="70"/>
      <c r="AW11" s="70"/>
      <c r="AX11" s="65"/>
      <c r="AY11" s="72"/>
      <c r="AZ11" s="74"/>
      <c r="BA11" s="70"/>
      <c r="BB11" s="70"/>
      <c r="BC11" s="70"/>
      <c r="BD11" s="65"/>
      <c r="BE11" s="71"/>
    </row>
    <row r="12" spans="1:57">
      <c r="A12" s="75">
        <f t="shared" ref="A12:A16" si="4">A11+1</f>
        <v>2</v>
      </c>
      <c r="B12" s="76" t="s">
        <v>30</v>
      </c>
      <c r="C12" s="64">
        <f t="shared" si="1"/>
        <v>0</v>
      </c>
      <c r="D12" s="65">
        <f t="shared" si="0"/>
        <v>1</v>
      </c>
      <c r="E12" s="66">
        <f t="shared" si="2"/>
        <v>15</v>
      </c>
      <c r="F12" s="67">
        <f t="shared" si="3"/>
        <v>15</v>
      </c>
      <c r="G12" s="68">
        <f t="shared" si="3"/>
        <v>0</v>
      </c>
      <c r="H12" s="68">
        <f t="shared" si="3"/>
        <v>0</v>
      </c>
      <c r="I12" s="69">
        <f t="shared" si="3"/>
        <v>0</v>
      </c>
      <c r="J12" s="78"/>
      <c r="K12" s="78"/>
      <c r="L12" s="78"/>
      <c r="M12" s="78"/>
      <c r="N12" s="77"/>
      <c r="O12" s="79"/>
      <c r="P12" s="78"/>
      <c r="Q12" s="78"/>
      <c r="R12" s="78"/>
      <c r="S12" s="78"/>
      <c r="T12" s="77"/>
      <c r="U12" s="80"/>
      <c r="V12" s="78"/>
      <c r="W12" s="78"/>
      <c r="X12" s="78"/>
      <c r="Y12" s="78"/>
      <c r="Z12" s="77"/>
      <c r="AA12" s="79"/>
      <c r="AB12" s="78"/>
      <c r="AC12" s="78"/>
      <c r="AD12" s="78"/>
      <c r="AE12" s="78"/>
      <c r="AF12" s="77"/>
      <c r="AG12" s="80"/>
      <c r="AH12" s="78"/>
      <c r="AI12" s="78"/>
      <c r="AJ12" s="78"/>
      <c r="AK12" s="78"/>
      <c r="AL12" s="77"/>
      <c r="AM12" s="79"/>
      <c r="AN12" s="78"/>
      <c r="AO12" s="78"/>
      <c r="AP12" s="78"/>
      <c r="AQ12" s="78"/>
      <c r="AR12" s="77"/>
      <c r="AS12" s="80"/>
      <c r="AT12" s="81">
        <v>1</v>
      </c>
      <c r="AU12" s="78"/>
      <c r="AV12" s="78"/>
      <c r="AW12" s="78"/>
      <c r="AX12" s="77">
        <v>1</v>
      </c>
      <c r="AY12" s="80"/>
      <c r="AZ12" s="82"/>
      <c r="BA12" s="78"/>
      <c r="BB12" s="78"/>
      <c r="BC12" s="78"/>
      <c r="BD12" s="77"/>
      <c r="BE12" s="79"/>
    </row>
    <row r="13" spans="1:57">
      <c r="A13" s="75">
        <f t="shared" si="4"/>
        <v>3</v>
      </c>
      <c r="B13" s="83" t="s">
        <v>31</v>
      </c>
      <c r="C13" s="64">
        <f t="shared" si="1"/>
        <v>0</v>
      </c>
      <c r="D13" s="65">
        <f t="shared" si="0"/>
        <v>1</v>
      </c>
      <c r="E13" s="66">
        <f t="shared" si="2"/>
        <v>15</v>
      </c>
      <c r="F13" s="67">
        <f t="shared" si="3"/>
        <v>15</v>
      </c>
      <c r="G13" s="68">
        <f t="shared" si="3"/>
        <v>0</v>
      </c>
      <c r="H13" s="68">
        <f t="shared" si="3"/>
        <v>0</v>
      </c>
      <c r="I13" s="69">
        <f t="shared" si="3"/>
        <v>0</v>
      </c>
      <c r="J13" s="78"/>
      <c r="K13" s="78"/>
      <c r="L13" s="78"/>
      <c r="M13" s="78"/>
      <c r="N13" s="77"/>
      <c r="O13" s="79"/>
      <c r="P13" s="78"/>
      <c r="Q13" s="78"/>
      <c r="R13" s="78"/>
      <c r="S13" s="78"/>
      <c r="T13" s="77"/>
      <c r="U13" s="80"/>
      <c r="V13" s="78"/>
      <c r="W13" s="78"/>
      <c r="X13" s="78"/>
      <c r="Y13" s="78"/>
      <c r="Z13" s="77"/>
      <c r="AA13" s="79"/>
      <c r="AB13" s="78"/>
      <c r="AC13" s="78"/>
      <c r="AD13" s="78"/>
      <c r="AE13" s="78"/>
      <c r="AF13" s="77"/>
      <c r="AG13" s="80"/>
      <c r="AH13" s="78">
        <v>1</v>
      </c>
      <c r="AI13" s="78"/>
      <c r="AJ13" s="78"/>
      <c r="AK13" s="78"/>
      <c r="AL13" s="65">
        <v>1</v>
      </c>
      <c r="AM13" s="79"/>
      <c r="AN13" s="78"/>
      <c r="AO13" s="78"/>
      <c r="AP13" s="78"/>
      <c r="AQ13" s="78"/>
      <c r="AR13" s="77"/>
      <c r="AS13" s="80"/>
      <c r="AT13" s="81"/>
      <c r="AU13" s="78"/>
      <c r="AV13" s="78"/>
      <c r="AW13" s="78"/>
      <c r="AX13" s="77"/>
      <c r="AY13" s="80"/>
      <c r="AZ13" s="82"/>
      <c r="BA13" s="78"/>
      <c r="BB13" s="78"/>
      <c r="BC13" s="78"/>
      <c r="BD13" s="77"/>
      <c r="BE13" s="79"/>
    </row>
    <row r="14" spans="1:57">
      <c r="A14" s="75">
        <f t="shared" si="4"/>
        <v>4</v>
      </c>
      <c r="B14" s="83" t="s">
        <v>32</v>
      </c>
      <c r="C14" s="64">
        <f t="shared" si="1"/>
        <v>0</v>
      </c>
      <c r="D14" s="65">
        <f t="shared" si="0"/>
        <v>2</v>
      </c>
      <c r="E14" s="66">
        <f t="shared" si="2"/>
        <v>15</v>
      </c>
      <c r="F14" s="67">
        <f t="shared" si="3"/>
        <v>15</v>
      </c>
      <c r="G14" s="68">
        <f t="shared" si="3"/>
        <v>0</v>
      </c>
      <c r="H14" s="68">
        <f t="shared" si="3"/>
        <v>0</v>
      </c>
      <c r="I14" s="69">
        <f t="shared" si="3"/>
        <v>0</v>
      </c>
      <c r="J14" s="70"/>
      <c r="K14" s="70"/>
      <c r="L14" s="70"/>
      <c r="M14" s="70"/>
      <c r="N14" s="65"/>
      <c r="O14" s="71"/>
      <c r="P14" s="84">
        <v>1</v>
      </c>
      <c r="Q14" s="84"/>
      <c r="R14" s="84"/>
      <c r="S14" s="84"/>
      <c r="T14" s="65">
        <v>2</v>
      </c>
      <c r="U14" s="72"/>
      <c r="V14" s="70"/>
      <c r="W14" s="70"/>
      <c r="X14" s="70"/>
      <c r="Y14" s="70"/>
      <c r="Z14" s="65"/>
      <c r="AA14" s="71"/>
      <c r="AB14" s="84"/>
      <c r="AC14" s="84"/>
      <c r="AD14" s="70"/>
      <c r="AE14" s="70"/>
      <c r="AF14" s="65"/>
      <c r="AG14" s="72"/>
      <c r="AH14" s="84"/>
      <c r="AI14" s="84"/>
      <c r="AJ14" s="70"/>
      <c r="AK14" s="70"/>
      <c r="AL14" s="65"/>
      <c r="AM14" s="71"/>
      <c r="AN14" s="84"/>
      <c r="AO14" s="84"/>
      <c r="AP14" s="84"/>
      <c r="AQ14" s="84"/>
      <c r="AR14" s="65"/>
      <c r="AS14" s="72"/>
      <c r="AT14" s="85"/>
      <c r="AU14" s="86"/>
      <c r="AV14" s="86"/>
      <c r="AW14" s="86"/>
      <c r="AX14" s="87"/>
      <c r="AY14" s="88"/>
      <c r="AZ14" s="89"/>
      <c r="BA14" s="86"/>
      <c r="BB14" s="86"/>
      <c r="BC14" s="86"/>
      <c r="BD14" s="87"/>
      <c r="BE14" s="90"/>
    </row>
    <row r="15" spans="1:57">
      <c r="A15" s="75">
        <f t="shared" si="4"/>
        <v>5</v>
      </c>
      <c r="B15" s="83" t="s">
        <v>33</v>
      </c>
      <c r="C15" s="64">
        <f t="shared" si="1"/>
        <v>0</v>
      </c>
      <c r="D15" s="65">
        <f t="shared" si="0"/>
        <v>2</v>
      </c>
      <c r="E15" s="66">
        <f t="shared" si="2"/>
        <v>15</v>
      </c>
      <c r="F15" s="67">
        <f t="shared" si="3"/>
        <v>15</v>
      </c>
      <c r="G15" s="68">
        <f t="shared" si="3"/>
        <v>0</v>
      </c>
      <c r="H15" s="68">
        <f t="shared" si="3"/>
        <v>0</v>
      </c>
      <c r="I15" s="69">
        <f t="shared" si="3"/>
        <v>0</v>
      </c>
      <c r="J15" s="70"/>
      <c r="K15" s="70"/>
      <c r="L15" s="70"/>
      <c r="M15" s="70"/>
      <c r="N15" s="65"/>
      <c r="O15" s="71"/>
      <c r="P15" s="84"/>
      <c r="Q15" s="84"/>
      <c r="R15" s="84"/>
      <c r="S15" s="84"/>
      <c r="T15" s="65"/>
      <c r="U15" s="72"/>
      <c r="V15" s="70"/>
      <c r="W15" s="70"/>
      <c r="X15" s="70"/>
      <c r="Y15" s="70"/>
      <c r="Z15" s="65"/>
      <c r="AA15" s="71"/>
      <c r="AB15" s="84"/>
      <c r="AC15" s="84"/>
      <c r="AD15" s="70"/>
      <c r="AE15" s="70"/>
      <c r="AF15" s="65"/>
      <c r="AG15" s="72"/>
      <c r="AH15" s="84"/>
      <c r="AI15" s="84"/>
      <c r="AJ15" s="70"/>
      <c r="AK15" s="70"/>
      <c r="AL15" s="65"/>
      <c r="AM15" s="71"/>
      <c r="AN15" s="84"/>
      <c r="AO15" s="84"/>
      <c r="AP15" s="84"/>
      <c r="AQ15" s="84"/>
      <c r="AR15" s="65"/>
      <c r="AS15" s="72"/>
      <c r="AT15" s="85"/>
      <c r="AU15" s="86"/>
      <c r="AV15" s="86"/>
      <c r="AW15" s="86"/>
      <c r="AX15" s="87"/>
      <c r="AY15" s="88"/>
      <c r="AZ15" s="89">
        <v>1</v>
      </c>
      <c r="BA15" s="86"/>
      <c r="BB15" s="86"/>
      <c r="BC15" s="86"/>
      <c r="BD15" s="87">
        <v>2</v>
      </c>
      <c r="BE15" s="90"/>
    </row>
    <row r="16" spans="1:57">
      <c r="A16" s="91">
        <f t="shared" si="4"/>
        <v>6</v>
      </c>
      <c r="B16" s="92" t="s">
        <v>34</v>
      </c>
      <c r="C16" s="93">
        <f t="shared" si="1"/>
        <v>0</v>
      </c>
      <c r="D16" s="65">
        <f t="shared" si="0"/>
        <v>2</v>
      </c>
      <c r="E16" s="66">
        <f t="shared" si="2"/>
        <v>30</v>
      </c>
      <c r="F16" s="66">
        <f t="shared" si="3"/>
        <v>15</v>
      </c>
      <c r="G16" s="66">
        <f t="shared" si="3"/>
        <v>0</v>
      </c>
      <c r="H16" s="66">
        <f t="shared" si="3"/>
        <v>0</v>
      </c>
      <c r="I16" s="69">
        <f t="shared" si="3"/>
        <v>15</v>
      </c>
      <c r="J16" s="86"/>
      <c r="K16" s="86"/>
      <c r="L16" s="86"/>
      <c r="M16" s="86"/>
      <c r="N16" s="87"/>
      <c r="O16" s="90"/>
      <c r="P16" s="86"/>
      <c r="Q16" s="86"/>
      <c r="R16" s="86"/>
      <c r="S16" s="86"/>
      <c r="T16" s="87"/>
      <c r="U16" s="88"/>
      <c r="V16" s="86"/>
      <c r="W16" s="86"/>
      <c r="X16" s="86"/>
      <c r="Y16" s="86"/>
      <c r="Z16" s="87"/>
      <c r="AA16" s="90"/>
      <c r="AB16" s="94"/>
      <c r="AC16" s="95"/>
      <c r="AD16" s="96"/>
      <c r="AE16" s="86"/>
      <c r="AF16" s="87"/>
      <c r="AG16" s="88"/>
      <c r="AH16" s="86"/>
      <c r="AI16" s="86"/>
      <c r="AJ16" s="86"/>
      <c r="AK16" s="86"/>
      <c r="AL16" s="87"/>
      <c r="AM16" s="90"/>
      <c r="AN16" s="86"/>
      <c r="AO16" s="86"/>
      <c r="AP16" s="86"/>
      <c r="AQ16" s="86"/>
      <c r="AR16" s="87"/>
      <c r="AS16" s="88"/>
      <c r="AT16" s="85">
        <v>1</v>
      </c>
      <c r="AU16" s="86"/>
      <c r="AV16" s="86"/>
      <c r="AW16" s="86">
        <v>1</v>
      </c>
      <c r="AX16" s="87">
        <v>2</v>
      </c>
      <c r="AY16" s="88"/>
      <c r="AZ16" s="89"/>
      <c r="BA16" s="86"/>
      <c r="BB16" s="86"/>
      <c r="BC16" s="86"/>
      <c r="BD16" s="87"/>
      <c r="BE16" s="90"/>
    </row>
    <row r="17" spans="1:57" ht="13.5" thickBot="1">
      <c r="A17" s="273">
        <f>A16+1</f>
        <v>7</v>
      </c>
      <c r="B17" s="138" t="s">
        <v>35</v>
      </c>
      <c r="C17" s="93">
        <f t="shared" si="1"/>
        <v>0</v>
      </c>
      <c r="D17" s="65">
        <f t="shared" si="0"/>
        <v>2</v>
      </c>
      <c r="E17" s="46">
        <f t="shared" si="2"/>
        <v>30</v>
      </c>
      <c r="F17" s="45">
        <f t="shared" si="3"/>
        <v>15</v>
      </c>
      <c r="G17" s="100">
        <f t="shared" si="3"/>
        <v>0</v>
      </c>
      <c r="H17" s="100">
        <f t="shared" si="3"/>
        <v>0</v>
      </c>
      <c r="I17" s="101">
        <f t="shared" si="3"/>
        <v>15</v>
      </c>
      <c r="J17" s="102"/>
      <c r="K17" s="102"/>
      <c r="L17" s="102"/>
      <c r="M17" s="102"/>
      <c r="N17" s="99"/>
      <c r="O17" s="103"/>
      <c r="P17" s="274"/>
      <c r="Q17" s="274"/>
      <c r="R17" s="274"/>
      <c r="S17" s="274"/>
      <c r="T17" s="99"/>
      <c r="U17" s="104"/>
      <c r="V17" s="102"/>
      <c r="W17" s="102"/>
      <c r="X17" s="102"/>
      <c r="Y17" s="102"/>
      <c r="Z17" s="99"/>
      <c r="AA17" s="103"/>
      <c r="AB17" s="274"/>
      <c r="AC17" s="274"/>
      <c r="AD17" s="102"/>
      <c r="AE17" s="102"/>
      <c r="AF17" s="99"/>
      <c r="AG17" s="104"/>
      <c r="AH17" s="274"/>
      <c r="AI17" s="274"/>
      <c r="AJ17" s="102"/>
      <c r="AK17" s="102"/>
      <c r="AL17" s="99"/>
      <c r="AM17" s="103"/>
      <c r="AN17" s="274">
        <v>1</v>
      </c>
      <c r="AO17" s="274"/>
      <c r="AP17" s="274"/>
      <c r="AQ17" s="274">
        <v>1</v>
      </c>
      <c r="AR17" s="99">
        <v>2</v>
      </c>
      <c r="AS17" s="104"/>
      <c r="AT17" s="145"/>
      <c r="AU17" s="139"/>
      <c r="AV17" s="139"/>
      <c r="AW17" s="139"/>
      <c r="AX17" s="140"/>
      <c r="AY17" s="142"/>
      <c r="AZ17" s="146"/>
      <c r="BA17" s="139"/>
      <c r="BB17" s="139"/>
      <c r="BC17" s="139"/>
      <c r="BD17" s="140"/>
      <c r="BE17" s="141"/>
    </row>
    <row r="18" spans="1:57" ht="13.5" thickBot="1">
      <c r="A18" s="107"/>
      <c r="B18" s="108"/>
      <c r="C18" s="109"/>
      <c r="D18" s="110"/>
      <c r="E18" s="109"/>
      <c r="F18" s="109"/>
      <c r="G18" s="109"/>
      <c r="H18" s="109"/>
      <c r="I18" s="109"/>
      <c r="J18" s="111"/>
      <c r="K18" s="111"/>
      <c r="L18" s="111"/>
      <c r="M18" s="111"/>
      <c r="N18" s="110"/>
      <c r="O18" s="111"/>
      <c r="P18" s="111"/>
      <c r="Q18" s="111"/>
      <c r="R18" s="111"/>
      <c r="S18" s="111"/>
      <c r="T18" s="110"/>
      <c r="U18" s="111"/>
      <c r="V18" s="111"/>
      <c r="W18" s="111"/>
      <c r="X18" s="111"/>
      <c r="Y18" s="111"/>
      <c r="Z18" s="112"/>
      <c r="AA18" s="111"/>
      <c r="AB18" s="111"/>
      <c r="AC18" s="111"/>
      <c r="AD18" s="111"/>
      <c r="AE18" s="111"/>
      <c r="AF18" s="112"/>
      <c r="AG18" s="111"/>
      <c r="AH18" s="111"/>
      <c r="AI18" s="111"/>
      <c r="AJ18" s="111"/>
      <c r="AK18" s="111"/>
      <c r="AL18" s="112"/>
      <c r="AM18" s="111"/>
      <c r="AN18" s="111"/>
      <c r="AO18" s="111"/>
      <c r="AP18" s="111"/>
      <c r="AQ18" s="111"/>
      <c r="AR18" s="112"/>
      <c r="AS18" s="111"/>
      <c r="AT18" s="111"/>
      <c r="AU18" s="111"/>
      <c r="AV18" s="111"/>
      <c r="AW18" s="111"/>
      <c r="AX18" s="112"/>
      <c r="AY18" s="111"/>
      <c r="AZ18" s="111"/>
      <c r="BA18" s="111"/>
      <c r="BB18" s="111"/>
      <c r="BC18" s="111"/>
      <c r="BD18" s="112"/>
      <c r="BE18" s="111"/>
    </row>
    <row r="19" spans="1:57" ht="13.5" thickBot="1">
      <c r="A19" s="113" t="s">
        <v>36</v>
      </c>
      <c r="B19" s="114" t="s">
        <v>37</v>
      </c>
      <c r="C19" s="115"/>
      <c r="D19" s="116">
        <f t="shared" ref="D19:D27" si="5">N19+T19+Z19+AF19+AL19+AR19+AX19+BD19</f>
        <v>38</v>
      </c>
      <c r="E19" s="60">
        <f>SUM(E20:E27)</f>
        <v>300</v>
      </c>
      <c r="F19" s="115"/>
      <c r="G19" s="115"/>
      <c r="H19" s="115"/>
      <c r="I19" s="115"/>
      <c r="J19" s="115"/>
      <c r="K19" s="115"/>
      <c r="L19" s="115"/>
      <c r="M19" s="115"/>
      <c r="N19" s="116">
        <f>SUM(N20:N27)</f>
        <v>13</v>
      </c>
      <c r="O19" s="115"/>
      <c r="P19" s="115"/>
      <c r="Q19" s="115"/>
      <c r="R19" s="115"/>
      <c r="S19" s="115"/>
      <c r="T19" s="116">
        <f>SUM(T20:T27)</f>
        <v>17</v>
      </c>
      <c r="U19" s="115"/>
      <c r="V19" s="115"/>
      <c r="W19" s="115"/>
      <c r="X19" s="115"/>
      <c r="Y19" s="115"/>
      <c r="Z19" s="116">
        <f>SUM(Z20:Z27)</f>
        <v>3</v>
      </c>
      <c r="AA19" s="115"/>
      <c r="AB19" s="115"/>
      <c r="AC19" s="115"/>
      <c r="AD19" s="115"/>
      <c r="AE19" s="115"/>
      <c r="AF19" s="116">
        <f>SUM(AF20:AF27)</f>
        <v>0</v>
      </c>
      <c r="AG19" s="115"/>
      <c r="AH19" s="115"/>
      <c r="AI19" s="115"/>
      <c r="AJ19" s="115"/>
      <c r="AK19" s="115"/>
      <c r="AL19" s="116">
        <f>SUM(AL20:AL27)</f>
        <v>5</v>
      </c>
      <c r="AM19" s="115"/>
      <c r="AN19" s="115"/>
      <c r="AO19" s="115"/>
      <c r="AP19" s="115"/>
      <c r="AQ19" s="115"/>
      <c r="AR19" s="116">
        <f>SUM(AR20:AR27)</f>
        <v>0</v>
      </c>
      <c r="AS19" s="115"/>
      <c r="AT19" s="115"/>
      <c r="AU19" s="115"/>
      <c r="AV19" s="115"/>
      <c r="AW19" s="115"/>
      <c r="AX19" s="116">
        <f>SUM(AX20:AX27)</f>
        <v>0</v>
      </c>
      <c r="AY19" s="115"/>
      <c r="AZ19" s="115"/>
      <c r="BA19" s="115"/>
      <c r="BB19" s="115"/>
      <c r="BC19" s="115"/>
      <c r="BD19" s="116">
        <f>SUM(BD20:BD27)</f>
        <v>0</v>
      </c>
      <c r="BE19" s="115"/>
    </row>
    <row r="20" spans="1:57">
      <c r="A20" s="117">
        <v>8</v>
      </c>
      <c r="B20" s="118" t="s">
        <v>38</v>
      </c>
      <c r="C20" s="64">
        <f t="shared" ref="C20:C27" si="6">COUNTA(O20,U20,AA20,AG20,AM20,AS20,AY20,BE20)</f>
        <v>0</v>
      </c>
      <c r="D20" s="119">
        <f t="shared" si="5"/>
        <v>3</v>
      </c>
      <c r="E20" s="66">
        <f t="shared" ref="E20:E27" si="7">SUM(J20:M20,P20:S20,V20:Y20,AB20:AE20,AH20:AK20,AN20:AQ20,AT20:AW20,AZ20:BC20)*15</f>
        <v>30</v>
      </c>
      <c r="F20" s="67">
        <f t="shared" ref="F20:I27" si="8">SUM(J20,P20,V20,AB20,AH20,AN20,AT20,AZ20)*15</f>
        <v>15</v>
      </c>
      <c r="G20" s="68">
        <f t="shared" si="8"/>
        <v>15</v>
      </c>
      <c r="H20" s="68">
        <f t="shared" si="8"/>
        <v>0</v>
      </c>
      <c r="I20" s="69">
        <f t="shared" si="8"/>
        <v>0</v>
      </c>
      <c r="J20" s="120">
        <v>1</v>
      </c>
      <c r="K20" s="70">
        <v>1</v>
      </c>
      <c r="L20" s="70"/>
      <c r="M20" s="70"/>
      <c r="N20" s="65">
        <v>3</v>
      </c>
      <c r="O20" s="71"/>
      <c r="P20" s="84"/>
      <c r="Q20" s="84"/>
      <c r="R20" s="84"/>
      <c r="S20" s="84"/>
      <c r="T20" s="65"/>
      <c r="U20" s="72"/>
      <c r="V20" s="70"/>
      <c r="W20" s="121"/>
      <c r="X20" s="70"/>
      <c r="Y20" s="70"/>
      <c r="Z20" s="65"/>
      <c r="AA20" s="71"/>
      <c r="AB20" s="70"/>
      <c r="AC20" s="70"/>
      <c r="AD20" s="70"/>
      <c r="AE20" s="70"/>
      <c r="AF20" s="65"/>
      <c r="AG20" s="72"/>
      <c r="AH20" s="84"/>
      <c r="AI20" s="84"/>
      <c r="AJ20" s="84"/>
      <c r="AK20" s="84"/>
      <c r="AL20" s="65"/>
      <c r="AM20" s="71"/>
      <c r="AN20" s="70"/>
      <c r="AO20" s="70"/>
      <c r="AP20" s="70"/>
      <c r="AQ20" s="70"/>
      <c r="AR20" s="65"/>
      <c r="AS20" s="72"/>
      <c r="AT20" s="73"/>
      <c r="AU20" s="70"/>
      <c r="AV20" s="70"/>
      <c r="AW20" s="70"/>
      <c r="AX20" s="65"/>
      <c r="AY20" s="72"/>
      <c r="AZ20" s="74"/>
      <c r="BA20" s="70"/>
      <c r="BB20" s="70"/>
      <c r="BC20" s="70"/>
      <c r="BD20" s="65"/>
      <c r="BE20" s="71"/>
    </row>
    <row r="21" spans="1:57">
      <c r="A21" s="117">
        <f t="shared" ref="A21:A27" si="9">A20+1</f>
        <v>9</v>
      </c>
      <c r="B21" s="76" t="s">
        <v>39</v>
      </c>
      <c r="C21" s="64">
        <f t="shared" si="6"/>
        <v>1</v>
      </c>
      <c r="D21" s="119">
        <f t="shared" si="5"/>
        <v>5</v>
      </c>
      <c r="E21" s="66">
        <f t="shared" si="7"/>
        <v>30</v>
      </c>
      <c r="F21" s="67">
        <f t="shared" si="8"/>
        <v>15</v>
      </c>
      <c r="G21" s="68">
        <f t="shared" si="8"/>
        <v>15</v>
      </c>
      <c r="H21" s="68">
        <f t="shared" si="8"/>
        <v>0</v>
      </c>
      <c r="I21" s="69">
        <f t="shared" si="8"/>
        <v>0</v>
      </c>
      <c r="J21" s="122">
        <v>1</v>
      </c>
      <c r="K21" s="84">
        <v>1</v>
      </c>
      <c r="L21" s="84"/>
      <c r="M21" s="70"/>
      <c r="N21" s="65">
        <v>5</v>
      </c>
      <c r="O21" s="71" t="s">
        <v>29</v>
      </c>
      <c r="P21" s="84"/>
      <c r="Q21" s="84"/>
      <c r="R21" s="84"/>
      <c r="S21" s="84"/>
      <c r="T21" s="65"/>
      <c r="U21" s="72"/>
      <c r="V21" s="70"/>
      <c r="W21" s="121"/>
      <c r="X21" s="70"/>
      <c r="Y21" s="70"/>
      <c r="Z21" s="65"/>
      <c r="AA21" s="71"/>
      <c r="AB21" s="70"/>
      <c r="AC21" s="70"/>
      <c r="AD21" s="70"/>
      <c r="AE21" s="70"/>
      <c r="AF21" s="65"/>
      <c r="AG21" s="72"/>
      <c r="AH21" s="84"/>
      <c r="AI21" s="84"/>
      <c r="AJ21" s="84"/>
      <c r="AK21" s="84"/>
      <c r="AL21" s="65"/>
      <c r="AM21" s="71"/>
      <c r="AN21" s="70"/>
      <c r="AO21" s="70"/>
      <c r="AP21" s="70"/>
      <c r="AQ21" s="70"/>
      <c r="AR21" s="65"/>
      <c r="AS21" s="72"/>
      <c r="AT21" s="73"/>
      <c r="AU21" s="70"/>
      <c r="AV21" s="70"/>
      <c r="AW21" s="70"/>
      <c r="AX21" s="65"/>
      <c r="AY21" s="72"/>
      <c r="AZ21" s="74"/>
      <c r="BA21" s="70"/>
      <c r="BB21" s="70"/>
      <c r="BC21" s="70"/>
      <c r="BD21" s="65"/>
      <c r="BE21" s="71"/>
    </row>
    <row r="22" spans="1:57">
      <c r="A22" s="117">
        <f t="shared" si="9"/>
        <v>10</v>
      </c>
      <c r="B22" s="76" t="s">
        <v>40</v>
      </c>
      <c r="C22" s="64">
        <f t="shared" si="6"/>
        <v>1</v>
      </c>
      <c r="D22" s="119">
        <f t="shared" si="5"/>
        <v>5</v>
      </c>
      <c r="E22" s="66">
        <f t="shared" si="7"/>
        <v>45</v>
      </c>
      <c r="F22" s="67">
        <f t="shared" si="8"/>
        <v>30</v>
      </c>
      <c r="G22" s="68">
        <f t="shared" si="8"/>
        <v>0</v>
      </c>
      <c r="H22" s="68">
        <f t="shared" si="8"/>
        <v>15</v>
      </c>
      <c r="I22" s="69">
        <f t="shared" si="8"/>
        <v>0</v>
      </c>
      <c r="J22" s="120">
        <v>2</v>
      </c>
      <c r="K22" s="70"/>
      <c r="L22" s="70">
        <v>1</v>
      </c>
      <c r="M22" s="70"/>
      <c r="N22" s="65">
        <v>5</v>
      </c>
      <c r="O22" s="71" t="s">
        <v>29</v>
      </c>
      <c r="P22" s="84"/>
      <c r="Q22" s="84"/>
      <c r="R22" s="84"/>
      <c r="S22" s="84"/>
      <c r="T22" s="65"/>
      <c r="U22" s="72"/>
      <c r="V22" s="70"/>
      <c r="W22" s="121"/>
      <c r="X22" s="70"/>
      <c r="Y22" s="70"/>
      <c r="Z22" s="65"/>
      <c r="AA22" s="71"/>
      <c r="AB22" s="70"/>
      <c r="AC22" s="70"/>
      <c r="AD22" s="70"/>
      <c r="AE22" s="70"/>
      <c r="AF22" s="65"/>
      <c r="AG22" s="72"/>
      <c r="AH22" s="84"/>
      <c r="AI22" s="84"/>
      <c r="AJ22" s="84"/>
      <c r="AK22" s="84"/>
      <c r="AL22" s="65"/>
      <c r="AM22" s="71"/>
      <c r="AN22" s="70"/>
      <c r="AO22" s="70"/>
      <c r="AP22" s="70"/>
      <c r="AQ22" s="70"/>
      <c r="AR22" s="65"/>
      <c r="AS22" s="72"/>
      <c r="AT22" s="73"/>
      <c r="AU22" s="70"/>
      <c r="AV22" s="70"/>
      <c r="AW22" s="70"/>
      <c r="AX22" s="65"/>
      <c r="AY22" s="72"/>
      <c r="AZ22" s="74"/>
      <c r="BA22" s="70"/>
      <c r="BB22" s="70"/>
      <c r="BC22" s="70"/>
      <c r="BD22" s="65"/>
      <c r="BE22" s="71"/>
    </row>
    <row r="23" spans="1:57">
      <c r="A23" s="117">
        <f t="shared" si="9"/>
        <v>11</v>
      </c>
      <c r="B23" s="76" t="s">
        <v>41</v>
      </c>
      <c r="C23" s="64">
        <f t="shared" si="6"/>
        <v>1</v>
      </c>
      <c r="D23" s="119">
        <f t="shared" si="5"/>
        <v>6</v>
      </c>
      <c r="E23" s="66">
        <f t="shared" si="7"/>
        <v>30</v>
      </c>
      <c r="F23" s="67">
        <f t="shared" si="8"/>
        <v>15</v>
      </c>
      <c r="G23" s="68">
        <f t="shared" si="8"/>
        <v>15</v>
      </c>
      <c r="H23" s="68">
        <f t="shared" si="8"/>
        <v>0</v>
      </c>
      <c r="I23" s="69">
        <f t="shared" si="8"/>
        <v>0</v>
      </c>
      <c r="J23" s="122"/>
      <c r="K23" s="84"/>
      <c r="L23" s="84"/>
      <c r="M23" s="70"/>
      <c r="N23" s="65"/>
      <c r="O23" s="71"/>
      <c r="P23" s="84">
        <v>1</v>
      </c>
      <c r="Q23" s="84">
        <v>1</v>
      </c>
      <c r="R23" s="84"/>
      <c r="S23" s="84"/>
      <c r="T23" s="65">
        <v>6</v>
      </c>
      <c r="U23" s="72" t="s">
        <v>29</v>
      </c>
      <c r="V23" s="70"/>
      <c r="W23" s="121"/>
      <c r="X23" s="70"/>
      <c r="Y23" s="70"/>
      <c r="Z23" s="65"/>
      <c r="AA23" s="71"/>
      <c r="AB23" s="70"/>
      <c r="AC23" s="70"/>
      <c r="AD23" s="70"/>
      <c r="AE23" s="70"/>
      <c r="AF23" s="65"/>
      <c r="AG23" s="72"/>
      <c r="AH23" s="84"/>
      <c r="AI23" s="84"/>
      <c r="AJ23" s="84"/>
      <c r="AK23" s="84"/>
      <c r="AL23" s="65"/>
      <c r="AM23" s="71"/>
      <c r="AN23" s="70"/>
      <c r="AO23" s="70"/>
      <c r="AP23" s="70"/>
      <c r="AQ23" s="70"/>
      <c r="AR23" s="65"/>
      <c r="AS23" s="72"/>
      <c r="AT23" s="73"/>
      <c r="AU23" s="70"/>
      <c r="AV23" s="70"/>
      <c r="AW23" s="70"/>
      <c r="AX23" s="65"/>
      <c r="AY23" s="72"/>
      <c r="AZ23" s="74"/>
      <c r="BA23" s="70"/>
      <c r="BB23" s="70"/>
      <c r="BC23" s="70"/>
      <c r="BD23" s="65"/>
      <c r="BE23" s="71"/>
    </row>
    <row r="24" spans="1:57">
      <c r="A24" s="117">
        <f t="shared" si="9"/>
        <v>12</v>
      </c>
      <c r="B24" s="76" t="s">
        <v>42</v>
      </c>
      <c r="C24" s="64">
        <f t="shared" si="6"/>
        <v>1</v>
      </c>
      <c r="D24" s="119">
        <f t="shared" si="5"/>
        <v>6</v>
      </c>
      <c r="E24" s="66">
        <f t="shared" si="7"/>
        <v>60</v>
      </c>
      <c r="F24" s="67">
        <f t="shared" si="8"/>
        <v>30</v>
      </c>
      <c r="G24" s="68">
        <f t="shared" si="8"/>
        <v>30</v>
      </c>
      <c r="H24" s="68">
        <f t="shared" si="8"/>
        <v>0</v>
      </c>
      <c r="I24" s="69">
        <f t="shared" si="8"/>
        <v>0</v>
      </c>
      <c r="J24" s="122"/>
      <c r="K24" s="84"/>
      <c r="L24" s="84"/>
      <c r="M24" s="70"/>
      <c r="N24" s="65"/>
      <c r="O24" s="71"/>
      <c r="P24" s="84">
        <v>2</v>
      </c>
      <c r="Q24" s="84">
        <v>2</v>
      </c>
      <c r="R24" s="84"/>
      <c r="S24" s="84"/>
      <c r="T24" s="65">
        <v>6</v>
      </c>
      <c r="U24" s="72" t="s">
        <v>29</v>
      </c>
      <c r="V24" s="84"/>
      <c r="W24" s="84"/>
      <c r="X24" s="84"/>
      <c r="Y24" s="84"/>
      <c r="Z24" s="65"/>
      <c r="AA24" s="72"/>
      <c r="AB24" s="70"/>
      <c r="AC24" s="70"/>
      <c r="AD24" s="70"/>
      <c r="AE24" s="70"/>
      <c r="AF24" s="65"/>
      <c r="AG24" s="72"/>
      <c r="AH24" s="84"/>
      <c r="AI24" s="84"/>
      <c r="AJ24" s="84"/>
      <c r="AK24" s="84"/>
      <c r="AL24" s="65"/>
      <c r="AM24" s="71"/>
      <c r="AN24" s="70"/>
      <c r="AO24" s="70"/>
      <c r="AP24" s="70"/>
      <c r="AQ24" s="70"/>
      <c r="AR24" s="65"/>
      <c r="AS24" s="72"/>
      <c r="AT24" s="73"/>
      <c r="AU24" s="70"/>
      <c r="AV24" s="70"/>
      <c r="AW24" s="70"/>
      <c r="AX24" s="65"/>
      <c r="AY24" s="72"/>
      <c r="AZ24" s="74"/>
      <c r="BA24" s="70"/>
      <c r="BB24" s="70"/>
      <c r="BC24" s="70"/>
      <c r="BD24" s="65"/>
      <c r="BE24" s="71"/>
    </row>
    <row r="25" spans="1:57">
      <c r="A25" s="117">
        <f t="shared" si="9"/>
        <v>13</v>
      </c>
      <c r="B25" s="76" t="s">
        <v>43</v>
      </c>
      <c r="C25" s="93">
        <f t="shared" si="6"/>
        <v>1</v>
      </c>
      <c r="D25" s="119">
        <f t="shared" si="5"/>
        <v>5</v>
      </c>
      <c r="E25" s="66">
        <f t="shared" si="7"/>
        <v>45</v>
      </c>
      <c r="F25" s="67">
        <f t="shared" si="8"/>
        <v>30</v>
      </c>
      <c r="G25" s="68">
        <f t="shared" si="8"/>
        <v>0</v>
      </c>
      <c r="H25" s="68">
        <f t="shared" si="8"/>
        <v>15</v>
      </c>
      <c r="I25" s="69">
        <f t="shared" si="8"/>
        <v>0</v>
      </c>
      <c r="J25" s="120"/>
      <c r="K25" s="70"/>
      <c r="L25" s="70"/>
      <c r="M25" s="70"/>
      <c r="N25" s="65"/>
      <c r="O25" s="71"/>
      <c r="P25" s="84">
        <v>2</v>
      </c>
      <c r="Q25" s="84"/>
      <c r="R25" s="84">
        <v>1</v>
      </c>
      <c r="S25" s="84"/>
      <c r="T25" s="65">
        <v>5</v>
      </c>
      <c r="U25" s="72" t="s">
        <v>29</v>
      </c>
      <c r="V25" s="70"/>
      <c r="W25" s="121"/>
      <c r="X25" s="70"/>
      <c r="Y25" s="70"/>
      <c r="Z25" s="65"/>
      <c r="AA25" s="71"/>
      <c r="AB25" s="70"/>
      <c r="AC25" s="70"/>
      <c r="AD25" s="70"/>
      <c r="AE25" s="70"/>
      <c r="AF25" s="65"/>
      <c r="AG25" s="72"/>
      <c r="AH25" s="84"/>
      <c r="AI25" s="84"/>
      <c r="AJ25" s="84"/>
      <c r="AK25" s="84"/>
      <c r="AL25" s="65"/>
      <c r="AM25" s="71"/>
      <c r="AN25" s="70"/>
      <c r="AO25" s="70"/>
      <c r="AP25" s="70"/>
      <c r="AQ25" s="70"/>
      <c r="AR25" s="65"/>
      <c r="AS25" s="72"/>
      <c r="AT25" s="73"/>
      <c r="AU25" s="70"/>
      <c r="AV25" s="70"/>
      <c r="AW25" s="70"/>
      <c r="AX25" s="65"/>
      <c r="AY25" s="72"/>
      <c r="AZ25" s="74"/>
      <c r="BA25" s="70"/>
      <c r="BB25" s="70"/>
      <c r="BC25" s="70"/>
      <c r="BD25" s="65"/>
      <c r="BE25" s="71"/>
    </row>
    <row r="26" spans="1:57">
      <c r="A26" s="117">
        <f t="shared" si="9"/>
        <v>14</v>
      </c>
      <c r="B26" s="123" t="s">
        <v>44</v>
      </c>
      <c r="C26" s="64">
        <f t="shared" si="6"/>
        <v>0</v>
      </c>
      <c r="D26" s="119">
        <f t="shared" si="5"/>
        <v>3</v>
      </c>
      <c r="E26" s="66">
        <f t="shared" si="7"/>
        <v>30</v>
      </c>
      <c r="F26" s="67">
        <f t="shared" si="8"/>
        <v>15</v>
      </c>
      <c r="G26" s="68">
        <f t="shared" si="8"/>
        <v>0</v>
      </c>
      <c r="H26" s="68">
        <f t="shared" si="8"/>
        <v>15</v>
      </c>
      <c r="I26" s="69">
        <f t="shared" si="8"/>
        <v>0</v>
      </c>
      <c r="J26" s="120"/>
      <c r="K26" s="70"/>
      <c r="L26" s="70"/>
      <c r="M26" s="70"/>
      <c r="N26" s="65"/>
      <c r="O26" s="71"/>
      <c r="P26" s="70"/>
      <c r="Q26" s="70"/>
      <c r="R26" s="70"/>
      <c r="S26" s="70"/>
      <c r="T26" s="65"/>
      <c r="U26" s="72"/>
      <c r="V26" s="70">
        <v>1</v>
      </c>
      <c r="W26" s="121"/>
      <c r="X26" s="70">
        <v>1</v>
      </c>
      <c r="Y26" s="70"/>
      <c r="Z26" s="65">
        <v>3</v>
      </c>
      <c r="AA26" s="71"/>
      <c r="AB26" s="70"/>
      <c r="AC26" s="121"/>
      <c r="AD26" s="70"/>
      <c r="AE26" s="70"/>
      <c r="AF26" s="65"/>
      <c r="AG26" s="72"/>
      <c r="AH26" s="84"/>
      <c r="AI26" s="84"/>
      <c r="AJ26" s="84"/>
      <c r="AK26" s="84"/>
      <c r="AL26" s="65"/>
      <c r="AM26" s="71"/>
      <c r="AN26" s="70"/>
      <c r="AO26" s="70"/>
      <c r="AP26" s="70"/>
      <c r="AQ26" s="70"/>
      <c r="AR26" s="65"/>
      <c r="AS26" s="72"/>
      <c r="AT26" s="73"/>
      <c r="AU26" s="70"/>
      <c r="AV26" s="70"/>
      <c r="AW26" s="70"/>
      <c r="AX26" s="65"/>
      <c r="AY26" s="72"/>
      <c r="AZ26" s="74"/>
      <c r="BA26" s="70"/>
      <c r="BB26" s="70"/>
      <c r="BC26" s="70"/>
      <c r="BD26" s="65"/>
      <c r="BE26" s="71"/>
    </row>
    <row r="27" spans="1:57" ht="13.5" thickBot="1">
      <c r="A27" s="124">
        <f t="shared" si="9"/>
        <v>15</v>
      </c>
      <c r="B27" s="97" t="s">
        <v>45</v>
      </c>
      <c r="C27" s="98">
        <f t="shared" si="6"/>
        <v>1</v>
      </c>
      <c r="D27" s="119">
        <f t="shared" si="5"/>
        <v>5</v>
      </c>
      <c r="E27" s="46">
        <f t="shared" si="7"/>
        <v>30</v>
      </c>
      <c r="F27" s="45">
        <f t="shared" si="8"/>
        <v>15</v>
      </c>
      <c r="G27" s="100">
        <f t="shared" si="8"/>
        <v>0</v>
      </c>
      <c r="H27" s="100">
        <f t="shared" si="8"/>
        <v>15</v>
      </c>
      <c r="I27" s="101">
        <f t="shared" si="8"/>
        <v>0</v>
      </c>
      <c r="J27" s="106"/>
      <c r="K27" s="102"/>
      <c r="L27" s="102"/>
      <c r="M27" s="102"/>
      <c r="N27" s="99"/>
      <c r="O27" s="103"/>
      <c r="P27" s="102"/>
      <c r="Q27" s="102"/>
      <c r="R27" s="102"/>
      <c r="S27" s="102"/>
      <c r="T27" s="99"/>
      <c r="U27" s="104"/>
      <c r="V27" s="102"/>
      <c r="W27" s="125"/>
      <c r="X27" s="102"/>
      <c r="Y27" s="102"/>
      <c r="Z27" s="99"/>
      <c r="AA27" s="103"/>
      <c r="AB27" s="102"/>
      <c r="AC27" s="102"/>
      <c r="AD27" s="102"/>
      <c r="AE27" s="102"/>
      <c r="AF27" s="99"/>
      <c r="AG27" s="104"/>
      <c r="AH27" s="102">
        <v>1</v>
      </c>
      <c r="AI27" s="125"/>
      <c r="AJ27" s="102">
        <v>1</v>
      </c>
      <c r="AK27" s="102"/>
      <c r="AL27" s="99">
        <v>5</v>
      </c>
      <c r="AM27" s="103" t="s">
        <v>29</v>
      </c>
      <c r="AN27" s="102"/>
      <c r="AO27" s="102"/>
      <c r="AP27" s="102"/>
      <c r="AQ27" s="102"/>
      <c r="AR27" s="99"/>
      <c r="AS27" s="104"/>
      <c r="AT27" s="105"/>
      <c r="AU27" s="102"/>
      <c r="AV27" s="102"/>
      <c r="AW27" s="102"/>
      <c r="AX27" s="99"/>
      <c r="AY27" s="104"/>
      <c r="AZ27" s="106"/>
      <c r="BA27" s="102"/>
      <c r="BB27" s="102"/>
      <c r="BC27" s="102"/>
      <c r="BD27" s="99"/>
      <c r="BE27" s="103"/>
    </row>
    <row r="28" spans="1:57" ht="13.5" thickBot="1">
      <c r="B28" s="126"/>
      <c r="D28" s="128"/>
      <c r="J28" s="14"/>
      <c r="K28" s="14"/>
      <c r="L28" s="14"/>
      <c r="M28" s="14"/>
      <c r="N28" s="128"/>
      <c r="O28" s="14"/>
      <c r="P28" s="14"/>
      <c r="Q28" s="14"/>
      <c r="R28" s="14"/>
      <c r="S28" s="14"/>
      <c r="T28" s="128"/>
      <c r="U28" s="14"/>
      <c r="V28" s="14"/>
      <c r="W28" s="14"/>
      <c r="X28" s="14"/>
      <c r="Y28" s="14"/>
      <c r="Z28" s="129"/>
      <c r="AA28" s="14"/>
      <c r="AB28" s="14"/>
      <c r="AC28" s="14"/>
      <c r="AD28" s="14"/>
      <c r="AE28" s="14"/>
      <c r="AF28" s="129"/>
      <c r="AG28" s="14"/>
      <c r="AH28" s="14"/>
      <c r="AI28" s="14"/>
      <c r="AJ28" s="14"/>
      <c r="AK28" s="14"/>
      <c r="AL28" s="129"/>
      <c r="AM28" s="14"/>
      <c r="AN28" s="14"/>
      <c r="AO28" s="14"/>
      <c r="AP28" s="14"/>
      <c r="AQ28" s="14"/>
      <c r="AR28" s="129"/>
      <c r="AS28" s="14"/>
      <c r="AT28" s="14"/>
      <c r="AU28" s="14"/>
      <c r="AV28" s="14"/>
      <c r="AW28" s="14"/>
      <c r="AX28" s="129"/>
      <c r="AY28" s="14"/>
      <c r="AZ28" s="14"/>
      <c r="BA28" s="14"/>
      <c r="BB28" s="14"/>
      <c r="BC28" s="14"/>
      <c r="BD28" s="129"/>
      <c r="BE28" s="14"/>
    </row>
    <row r="29" spans="1:57" ht="13.5" thickBot="1">
      <c r="A29" s="56" t="s">
        <v>46</v>
      </c>
      <c r="B29" s="57" t="s">
        <v>47</v>
      </c>
      <c r="C29" s="58"/>
      <c r="D29" s="59">
        <f t="shared" ref="D29:D55" si="10">N29+T29+Z29+AF29+AL29+AR29+AX29+BD29</f>
        <v>136</v>
      </c>
      <c r="E29" s="60">
        <f>SUM(E30:E55)</f>
        <v>720</v>
      </c>
      <c r="F29" s="58"/>
      <c r="G29" s="58"/>
      <c r="H29" s="58"/>
      <c r="I29" s="58"/>
      <c r="J29" s="58"/>
      <c r="K29" s="58"/>
      <c r="L29" s="58"/>
      <c r="M29" s="58"/>
      <c r="N29" s="59">
        <f>SUM(N30:N54)</f>
        <v>16</v>
      </c>
      <c r="O29" s="58"/>
      <c r="P29" s="58"/>
      <c r="Q29" s="58"/>
      <c r="R29" s="58"/>
      <c r="S29" s="58"/>
      <c r="T29" s="59">
        <f>SUM(T30:T54)</f>
        <v>8</v>
      </c>
      <c r="U29" s="58"/>
      <c r="V29" s="58"/>
      <c r="W29" s="58"/>
      <c r="X29" s="58"/>
      <c r="Y29" s="58"/>
      <c r="Z29" s="59">
        <f>SUM(Z30:Z54)</f>
        <v>22</v>
      </c>
      <c r="AA29" s="58"/>
      <c r="AB29" s="58"/>
      <c r="AC29" s="58"/>
      <c r="AD29" s="58"/>
      <c r="AE29" s="58"/>
      <c r="AF29" s="59">
        <f>SUM(AF30:AF54)</f>
        <v>28</v>
      </c>
      <c r="AG29" s="58"/>
      <c r="AH29" s="58"/>
      <c r="AI29" s="58"/>
      <c r="AJ29" s="58"/>
      <c r="AK29" s="58"/>
      <c r="AL29" s="59">
        <f>SUM(AL30:AL54)</f>
        <v>3</v>
      </c>
      <c r="AM29" s="58"/>
      <c r="AN29" s="58"/>
      <c r="AO29" s="58"/>
      <c r="AP29" s="58"/>
      <c r="AQ29" s="58"/>
      <c r="AR29" s="59">
        <f>SUM(AR30:AR54)</f>
        <v>11</v>
      </c>
      <c r="AS29" s="58"/>
      <c r="AT29" s="58"/>
      <c r="AU29" s="58"/>
      <c r="AV29" s="58"/>
      <c r="AW29" s="58"/>
      <c r="AX29" s="59">
        <f>SUM(AX30:AX55)</f>
        <v>30</v>
      </c>
      <c r="AY29" s="58"/>
      <c r="AZ29" s="58"/>
      <c r="BA29" s="58"/>
      <c r="BB29" s="58"/>
      <c r="BC29" s="58"/>
      <c r="BD29" s="59">
        <f>SUM(BD30:BD55)</f>
        <v>18</v>
      </c>
      <c r="BE29" s="58"/>
    </row>
    <row r="30" spans="1:57">
      <c r="A30" s="91">
        <f>A27+1</f>
        <v>16</v>
      </c>
      <c r="B30" s="154" t="s">
        <v>48</v>
      </c>
      <c r="C30" s="64">
        <f t="shared" ref="C30:C55" si="11">COUNTA(O30,U30,AA30,AG30,AM30,AS30,AY30,BE30)</f>
        <v>0</v>
      </c>
      <c r="D30" s="65">
        <f t="shared" si="10"/>
        <v>3</v>
      </c>
      <c r="E30" s="66">
        <f t="shared" ref="E30:E55" si="12">SUM(J30:M30,P30:S30,V30:Y30,AB30:AE30,AH30:AK30,AN30:AQ30,AT30:AW30,AZ30:BC30)*15</f>
        <v>30</v>
      </c>
      <c r="F30" s="67">
        <f t="shared" ref="F30:F55" si="13">SUM(J30,P30,V30,AB30,AH30,AN30,AT30,AZ30)*15</f>
        <v>15</v>
      </c>
      <c r="G30" s="68">
        <f t="shared" ref="G30:G55" si="14">SUM(K30,Q30,W30,AC30,AI30,AO30,AU30,BA30)*15</f>
        <v>0</v>
      </c>
      <c r="H30" s="68">
        <f t="shared" ref="H30:H55" si="15">SUM(L30,R30,X30,AD30,AJ30,AP30,AV30,BB30)*15</f>
        <v>15</v>
      </c>
      <c r="I30" s="69">
        <f t="shared" ref="I30:I55" si="16">SUM(M30,S30,Y30,AE30,AK30,AQ30,AW30,BC30)*15</f>
        <v>0</v>
      </c>
      <c r="J30" s="70">
        <v>1</v>
      </c>
      <c r="K30" s="70"/>
      <c r="L30" s="70">
        <v>1</v>
      </c>
      <c r="M30" s="70"/>
      <c r="N30" s="65">
        <v>3</v>
      </c>
      <c r="O30" s="71"/>
      <c r="P30" s="70"/>
      <c r="Q30" s="70"/>
      <c r="R30" s="70"/>
      <c r="S30" s="70"/>
      <c r="T30" s="65"/>
      <c r="U30" s="72"/>
      <c r="V30" s="70"/>
      <c r="W30" s="70"/>
      <c r="X30" s="70"/>
      <c r="Y30" s="70"/>
      <c r="Z30" s="65"/>
      <c r="AA30" s="71"/>
      <c r="AB30" s="70"/>
      <c r="AC30" s="70"/>
      <c r="AD30" s="84"/>
      <c r="AE30" s="155"/>
      <c r="AF30" s="156"/>
      <c r="AG30" s="72"/>
      <c r="AH30" s="136"/>
      <c r="AI30" s="70"/>
      <c r="AJ30" s="70"/>
      <c r="AK30" s="70"/>
      <c r="AL30" s="65"/>
      <c r="AM30" s="71"/>
      <c r="AN30" s="70"/>
      <c r="AO30" s="70"/>
      <c r="AP30" s="84"/>
      <c r="AQ30" s="70"/>
      <c r="AR30" s="65"/>
      <c r="AS30" s="72"/>
      <c r="AT30" s="131"/>
      <c r="AU30" s="155"/>
      <c r="AV30" s="70"/>
      <c r="AW30" s="70"/>
      <c r="AX30" s="65"/>
      <c r="AY30" s="72"/>
      <c r="AZ30" s="130"/>
      <c r="BA30" s="155"/>
      <c r="BB30" s="70"/>
      <c r="BC30" s="70"/>
      <c r="BD30" s="65"/>
      <c r="BE30" s="71"/>
    </row>
    <row r="31" spans="1:57">
      <c r="A31" s="91">
        <f>A30+1</f>
        <v>17</v>
      </c>
      <c r="B31" s="154" t="s">
        <v>49</v>
      </c>
      <c r="C31" s="64">
        <f t="shared" si="11"/>
        <v>1</v>
      </c>
      <c r="D31" s="65">
        <f t="shared" si="10"/>
        <v>5</v>
      </c>
      <c r="E31" s="66">
        <f t="shared" si="12"/>
        <v>30</v>
      </c>
      <c r="F31" s="67">
        <f t="shared" si="13"/>
        <v>15</v>
      </c>
      <c r="G31" s="68">
        <f t="shared" si="14"/>
        <v>0</v>
      </c>
      <c r="H31" s="68">
        <f t="shared" si="15"/>
        <v>15</v>
      </c>
      <c r="I31" s="69">
        <f t="shared" si="16"/>
        <v>0</v>
      </c>
      <c r="J31" s="70">
        <v>1</v>
      </c>
      <c r="K31" s="70"/>
      <c r="L31" s="70">
        <v>1</v>
      </c>
      <c r="M31" s="70"/>
      <c r="N31" s="65">
        <v>5</v>
      </c>
      <c r="O31" s="71" t="s">
        <v>29</v>
      </c>
      <c r="P31" s="70"/>
      <c r="Q31" s="70"/>
      <c r="R31" s="70"/>
      <c r="S31" s="70"/>
      <c r="T31" s="65"/>
      <c r="U31" s="72"/>
      <c r="V31" s="70"/>
      <c r="W31" s="70"/>
      <c r="X31" s="70"/>
      <c r="Y31" s="70"/>
      <c r="Z31" s="65"/>
      <c r="AA31" s="71"/>
      <c r="AB31" s="70"/>
      <c r="AC31" s="70"/>
      <c r="AD31" s="84"/>
      <c r="AE31" s="155"/>
      <c r="AF31" s="156"/>
      <c r="AG31" s="72"/>
      <c r="AH31" s="136"/>
      <c r="AI31" s="70"/>
      <c r="AJ31" s="70"/>
      <c r="AK31" s="70"/>
      <c r="AL31" s="65"/>
      <c r="AM31" s="71"/>
      <c r="AN31" s="70"/>
      <c r="AO31" s="70"/>
      <c r="AP31" s="84"/>
      <c r="AQ31" s="70"/>
      <c r="AR31" s="65"/>
      <c r="AS31" s="72"/>
      <c r="AT31" s="131"/>
      <c r="AU31" s="155"/>
      <c r="AV31" s="70"/>
      <c r="AW31" s="70"/>
      <c r="AX31" s="65"/>
      <c r="AY31" s="72"/>
      <c r="AZ31" s="130"/>
      <c r="BA31" s="155"/>
      <c r="BB31" s="70"/>
      <c r="BC31" s="70"/>
      <c r="BD31" s="65"/>
      <c r="BE31" s="71"/>
    </row>
    <row r="32" spans="1:57">
      <c r="A32" s="91">
        <f t="shared" ref="A32:A55" si="17">A31+1</f>
        <v>18</v>
      </c>
      <c r="B32" s="154" t="s">
        <v>50</v>
      </c>
      <c r="C32" s="64">
        <f t="shared" si="11"/>
        <v>1</v>
      </c>
      <c r="D32" s="65">
        <f t="shared" si="10"/>
        <v>5</v>
      </c>
      <c r="E32" s="66">
        <f t="shared" si="12"/>
        <v>30</v>
      </c>
      <c r="F32" s="67">
        <f t="shared" si="13"/>
        <v>15</v>
      </c>
      <c r="G32" s="68">
        <f t="shared" si="14"/>
        <v>0</v>
      </c>
      <c r="H32" s="68">
        <f t="shared" si="15"/>
        <v>15</v>
      </c>
      <c r="I32" s="69">
        <f t="shared" si="16"/>
        <v>0</v>
      </c>
      <c r="J32" s="70"/>
      <c r="K32" s="70"/>
      <c r="L32" s="70"/>
      <c r="M32" s="70"/>
      <c r="N32" s="65"/>
      <c r="O32" s="71"/>
      <c r="P32" s="70">
        <v>1</v>
      </c>
      <c r="Q32" s="70"/>
      <c r="R32" s="70">
        <v>1</v>
      </c>
      <c r="S32" s="70"/>
      <c r="T32" s="65">
        <v>5</v>
      </c>
      <c r="U32" s="72" t="s">
        <v>29</v>
      </c>
      <c r="V32" s="70"/>
      <c r="W32" s="70"/>
      <c r="X32" s="70"/>
      <c r="Y32" s="70"/>
      <c r="Z32" s="65"/>
      <c r="AA32" s="71"/>
      <c r="AB32" s="70"/>
      <c r="AC32" s="70"/>
      <c r="AD32" s="84"/>
      <c r="AE32" s="155"/>
      <c r="AF32" s="156"/>
      <c r="AG32" s="72"/>
      <c r="AH32" s="136"/>
      <c r="AI32" s="70"/>
      <c r="AJ32" s="70"/>
      <c r="AK32" s="70"/>
      <c r="AL32" s="65"/>
      <c r="AM32" s="71"/>
      <c r="AN32" s="70"/>
      <c r="AO32" s="70"/>
      <c r="AP32" s="84"/>
      <c r="AQ32" s="70"/>
      <c r="AR32" s="65"/>
      <c r="AS32" s="72"/>
      <c r="AT32" s="131"/>
      <c r="AU32" s="155"/>
      <c r="AV32" s="70"/>
      <c r="AW32" s="70"/>
      <c r="AX32" s="65"/>
      <c r="AY32" s="72"/>
      <c r="AZ32" s="130"/>
      <c r="BA32" s="155"/>
      <c r="BB32" s="70"/>
      <c r="BC32" s="70"/>
      <c r="BD32" s="65"/>
      <c r="BE32" s="71"/>
    </row>
    <row r="33" spans="1:57">
      <c r="A33" s="91">
        <f t="shared" si="17"/>
        <v>19</v>
      </c>
      <c r="B33" s="154" t="s">
        <v>51</v>
      </c>
      <c r="C33" s="64">
        <f t="shared" si="11"/>
        <v>1</v>
      </c>
      <c r="D33" s="65">
        <f t="shared" si="10"/>
        <v>5</v>
      </c>
      <c r="E33" s="66">
        <f t="shared" si="12"/>
        <v>30</v>
      </c>
      <c r="F33" s="67">
        <f t="shared" si="13"/>
        <v>15</v>
      </c>
      <c r="G33" s="68">
        <f t="shared" si="14"/>
        <v>0</v>
      </c>
      <c r="H33" s="68">
        <f t="shared" si="15"/>
        <v>15</v>
      </c>
      <c r="I33" s="69">
        <f t="shared" si="16"/>
        <v>0</v>
      </c>
      <c r="J33" s="70"/>
      <c r="K33" s="70"/>
      <c r="L33" s="70"/>
      <c r="M33" s="70"/>
      <c r="N33" s="65"/>
      <c r="O33" s="71"/>
      <c r="P33" s="70"/>
      <c r="Q33" s="70"/>
      <c r="R33" s="70"/>
      <c r="S33" s="70"/>
      <c r="T33" s="65"/>
      <c r="U33" s="72"/>
      <c r="V33" s="70">
        <v>1</v>
      </c>
      <c r="W33" s="70"/>
      <c r="X33" s="70">
        <v>1</v>
      </c>
      <c r="Y33" s="70"/>
      <c r="Z33" s="65">
        <v>5</v>
      </c>
      <c r="AA33" s="71" t="s">
        <v>29</v>
      </c>
      <c r="AB33" s="70"/>
      <c r="AC33" s="70"/>
      <c r="AD33" s="84"/>
      <c r="AE33" s="155"/>
      <c r="AF33" s="156"/>
      <c r="AG33" s="72"/>
      <c r="AH33" s="136"/>
      <c r="AI33" s="70"/>
      <c r="AJ33" s="70"/>
      <c r="AK33" s="70"/>
      <c r="AL33" s="65"/>
      <c r="AM33" s="71"/>
      <c r="AN33" s="70"/>
      <c r="AO33" s="70"/>
      <c r="AP33" s="84"/>
      <c r="AQ33" s="70"/>
      <c r="AR33" s="65"/>
      <c r="AS33" s="72"/>
      <c r="AT33" s="131"/>
      <c r="AU33" s="155"/>
      <c r="AV33" s="70"/>
      <c r="AW33" s="70"/>
      <c r="AX33" s="65"/>
      <c r="AY33" s="72"/>
      <c r="AZ33" s="130"/>
      <c r="BA33" s="155"/>
      <c r="BB33" s="70"/>
      <c r="BC33" s="70"/>
      <c r="BD33" s="65"/>
      <c r="BE33" s="71"/>
    </row>
    <row r="34" spans="1:57">
      <c r="A34" s="91">
        <f t="shared" si="17"/>
        <v>20</v>
      </c>
      <c r="B34" s="154" t="s">
        <v>52</v>
      </c>
      <c r="C34" s="64">
        <f t="shared" si="11"/>
        <v>1</v>
      </c>
      <c r="D34" s="65">
        <f t="shared" si="10"/>
        <v>4</v>
      </c>
      <c r="E34" s="66">
        <f t="shared" si="12"/>
        <v>30</v>
      </c>
      <c r="F34" s="67">
        <f t="shared" si="13"/>
        <v>15</v>
      </c>
      <c r="G34" s="68">
        <f t="shared" si="14"/>
        <v>0</v>
      </c>
      <c r="H34" s="68">
        <f t="shared" si="15"/>
        <v>15</v>
      </c>
      <c r="I34" s="69">
        <f t="shared" si="16"/>
        <v>0</v>
      </c>
      <c r="J34" s="70"/>
      <c r="K34" s="70"/>
      <c r="L34" s="70"/>
      <c r="M34" s="70"/>
      <c r="N34" s="65"/>
      <c r="O34" s="71"/>
      <c r="P34" s="70"/>
      <c r="Q34" s="70"/>
      <c r="R34" s="70"/>
      <c r="S34" s="70"/>
      <c r="T34" s="65"/>
      <c r="U34" s="72"/>
      <c r="V34" s="70"/>
      <c r="W34" s="70"/>
      <c r="X34" s="70"/>
      <c r="Y34" s="70"/>
      <c r="Z34" s="65"/>
      <c r="AA34" s="71"/>
      <c r="AB34" s="70">
        <v>1</v>
      </c>
      <c r="AC34" s="70"/>
      <c r="AD34" s="84">
        <v>1</v>
      </c>
      <c r="AE34" s="155"/>
      <c r="AF34" s="156">
        <v>4</v>
      </c>
      <c r="AG34" s="72" t="s">
        <v>29</v>
      </c>
      <c r="AH34" s="136"/>
      <c r="AI34" s="70"/>
      <c r="AJ34" s="70"/>
      <c r="AK34" s="70"/>
      <c r="AL34" s="65"/>
      <c r="AM34" s="71"/>
      <c r="AN34" s="70"/>
      <c r="AO34" s="70"/>
      <c r="AP34" s="84"/>
      <c r="AQ34" s="70"/>
      <c r="AR34" s="65"/>
      <c r="AS34" s="72"/>
      <c r="AT34" s="131"/>
      <c r="AU34" s="155"/>
      <c r="AV34" s="70"/>
      <c r="AW34" s="70"/>
      <c r="AX34" s="65"/>
      <c r="AY34" s="72"/>
      <c r="AZ34" s="130"/>
      <c r="BA34" s="155"/>
      <c r="BB34" s="70"/>
      <c r="BC34" s="70"/>
      <c r="BD34" s="65"/>
      <c r="BE34" s="71"/>
    </row>
    <row r="35" spans="1:57">
      <c r="A35" s="91">
        <f t="shared" si="17"/>
        <v>21</v>
      </c>
      <c r="B35" s="356" t="s">
        <v>53</v>
      </c>
      <c r="C35" s="64">
        <f t="shared" si="11"/>
        <v>1</v>
      </c>
      <c r="D35" s="65">
        <f t="shared" si="10"/>
        <v>4</v>
      </c>
      <c r="E35" s="66">
        <f t="shared" si="12"/>
        <v>45</v>
      </c>
      <c r="F35" s="67">
        <f t="shared" si="13"/>
        <v>15</v>
      </c>
      <c r="G35" s="68">
        <f t="shared" si="14"/>
        <v>0</v>
      </c>
      <c r="H35" s="68">
        <f t="shared" si="15"/>
        <v>30</v>
      </c>
      <c r="I35" s="69">
        <f t="shared" si="16"/>
        <v>0</v>
      </c>
      <c r="J35" s="70"/>
      <c r="K35" s="70"/>
      <c r="L35" s="70"/>
      <c r="M35" s="70"/>
      <c r="N35" s="65"/>
      <c r="O35" s="71"/>
      <c r="P35" s="70"/>
      <c r="Q35" s="70"/>
      <c r="R35" s="70"/>
      <c r="S35" s="70"/>
      <c r="T35" s="65"/>
      <c r="U35" s="72"/>
      <c r="V35" s="70"/>
      <c r="W35" s="70"/>
      <c r="X35" s="70"/>
      <c r="Y35" s="70"/>
      <c r="Z35" s="65"/>
      <c r="AA35" s="71"/>
      <c r="AB35" s="70">
        <v>1</v>
      </c>
      <c r="AC35" s="70"/>
      <c r="AD35" s="375">
        <v>2</v>
      </c>
      <c r="AE35" s="155"/>
      <c r="AF35" s="156">
        <v>4</v>
      </c>
      <c r="AG35" s="72" t="s">
        <v>29</v>
      </c>
      <c r="AH35" s="136"/>
      <c r="AI35" s="70"/>
      <c r="AJ35" s="70"/>
      <c r="AK35" s="70"/>
      <c r="AL35" s="65"/>
      <c r="AM35" s="71"/>
      <c r="AN35" s="70"/>
      <c r="AO35" s="70"/>
      <c r="AP35" s="84"/>
      <c r="AQ35" s="70"/>
      <c r="AR35" s="65"/>
      <c r="AS35" s="72"/>
      <c r="AT35" s="131"/>
      <c r="AU35" s="155"/>
      <c r="AV35" s="70"/>
      <c r="AW35" s="70"/>
      <c r="AX35" s="65"/>
      <c r="AY35" s="72"/>
      <c r="AZ35" s="130"/>
      <c r="BA35" s="155"/>
      <c r="BB35" s="70"/>
      <c r="BC35" s="70"/>
      <c r="BD35" s="65"/>
      <c r="BE35" s="71"/>
    </row>
    <row r="36" spans="1:57">
      <c r="A36" s="91">
        <f t="shared" si="17"/>
        <v>22</v>
      </c>
      <c r="B36" s="154" t="s">
        <v>54</v>
      </c>
      <c r="C36" s="64">
        <f t="shared" si="11"/>
        <v>0</v>
      </c>
      <c r="D36" s="65">
        <f t="shared" si="10"/>
        <v>3</v>
      </c>
      <c r="E36" s="66">
        <f t="shared" si="12"/>
        <v>30</v>
      </c>
      <c r="F36" s="67">
        <f t="shared" si="13"/>
        <v>15</v>
      </c>
      <c r="G36" s="68">
        <f t="shared" si="14"/>
        <v>0</v>
      </c>
      <c r="H36" s="68">
        <f t="shared" si="15"/>
        <v>15</v>
      </c>
      <c r="I36" s="69">
        <f t="shared" si="16"/>
        <v>0</v>
      </c>
      <c r="J36" s="70"/>
      <c r="K36" s="70"/>
      <c r="L36" s="70"/>
      <c r="M36" s="70"/>
      <c r="N36" s="65"/>
      <c r="O36" s="71"/>
      <c r="P36" s="70"/>
      <c r="Q36" s="70"/>
      <c r="R36" s="70"/>
      <c r="S36" s="70"/>
      <c r="T36" s="65"/>
      <c r="U36" s="72"/>
      <c r="V36" s="70"/>
      <c r="W36" s="70"/>
      <c r="X36" s="70"/>
      <c r="Y36" s="70"/>
      <c r="Z36" s="65"/>
      <c r="AA36" s="71"/>
      <c r="AB36" s="70"/>
      <c r="AC36" s="70"/>
      <c r="AD36" s="84"/>
      <c r="AE36" s="155"/>
      <c r="AF36" s="156"/>
      <c r="AG36" s="72"/>
      <c r="AH36" s="136">
        <v>1</v>
      </c>
      <c r="AI36" s="70"/>
      <c r="AJ36" s="70">
        <v>1</v>
      </c>
      <c r="AK36" s="70"/>
      <c r="AL36" s="65">
        <v>3</v>
      </c>
      <c r="AM36" s="71"/>
      <c r="AN36" s="70"/>
      <c r="AO36" s="70"/>
      <c r="AP36" s="84"/>
      <c r="AQ36" s="70"/>
      <c r="AR36" s="65"/>
      <c r="AS36" s="72"/>
      <c r="AT36" s="131"/>
      <c r="AU36" s="155"/>
      <c r="AV36" s="70"/>
      <c r="AW36" s="70"/>
      <c r="AX36" s="65"/>
      <c r="AY36" s="72"/>
      <c r="AZ36" s="130"/>
      <c r="BA36" s="155"/>
      <c r="BB36" s="70"/>
      <c r="BC36" s="70"/>
      <c r="BD36" s="65"/>
      <c r="BE36" s="71"/>
    </row>
    <row r="37" spans="1:57">
      <c r="A37" s="91">
        <f t="shared" si="17"/>
        <v>23</v>
      </c>
      <c r="B37" s="154" t="s">
        <v>55</v>
      </c>
      <c r="C37" s="64">
        <f t="shared" si="11"/>
        <v>0</v>
      </c>
      <c r="D37" s="65">
        <f t="shared" si="10"/>
        <v>4</v>
      </c>
      <c r="E37" s="66">
        <f t="shared" si="12"/>
        <v>45</v>
      </c>
      <c r="F37" s="67">
        <f t="shared" si="13"/>
        <v>15</v>
      </c>
      <c r="G37" s="68">
        <f t="shared" si="14"/>
        <v>0</v>
      </c>
      <c r="H37" s="68">
        <f t="shared" si="15"/>
        <v>15</v>
      </c>
      <c r="I37" s="69">
        <f t="shared" si="16"/>
        <v>15</v>
      </c>
      <c r="J37" s="70"/>
      <c r="K37" s="70"/>
      <c r="L37" s="70"/>
      <c r="M37" s="70"/>
      <c r="N37" s="65"/>
      <c r="O37" s="71"/>
      <c r="P37" s="70"/>
      <c r="Q37" s="70"/>
      <c r="R37" s="70"/>
      <c r="S37" s="70"/>
      <c r="T37" s="65"/>
      <c r="U37" s="72"/>
      <c r="V37" s="70"/>
      <c r="W37" s="70"/>
      <c r="X37" s="70"/>
      <c r="Y37" s="70"/>
      <c r="Z37" s="65"/>
      <c r="AA37" s="71"/>
      <c r="AB37" s="70">
        <v>1</v>
      </c>
      <c r="AC37" s="70"/>
      <c r="AD37" s="84">
        <v>1</v>
      </c>
      <c r="AE37" s="155">
        <v>1</v>
      </c>
      <c r="AF37" s="156">
        <v>4</v>
      </c>
      <c r="AG37" s="72"/>
      <c r="AH37" s="136"/>
      <c r="AI37" s="70"/>
      <c r="AJ37" s="70"/>
      <c r="AK37" s="70"/>
      <c r="AL37" s="65"/>
      <c r="AM37" s="71"/>
      <c r="AN37" s="70"/>
      <c r="AO37" s="70"/>
      <c r="AP37" s="84"/>
      <c r="AQ37" s="70"/>
      <c r="AR37" s="65"/>
      <c r="AS37" s="72"/>
      <c r="AT37" s="131"/>
      <c r="AU37" s="155"/>
      <c r="AV37" s="70"/>
      <c r="AW37" s="70"/>
      <c r="AX37" s="65"/>
      <c r="AY37" s="72"/>
      <c r="AZ37" s="130"/>
      <c r="BA37" s="155"/>
      <c r="BB37" s="70"/>
      <c r="BC37" s="70"/>
      <c r="BD37" s="65"/>
      <c r="BE37" s="71"/>
    </row>
    <row r="38" spans="1:57">
      <c r="A38" s="91">
        <f t="shared" si="17"/>
        <v>24</v>
      </c>
      <c r="B38" s="154" t="s">
        <v>56</v>
      </c>
      <c r="C38" s="64">
        <f t="shared" si="11"/>
        <v>0</v>
      </c>
      <c r="D38" s="65">
        <f t="shared" si="10"/>
        <v>3</v>
      </c>
      <c r="E38" s="66">
        <f t="shared" si="12"/>
        <v>45</v>
      </c>
      <c r="F38" s="67">
        <f t="shared" si="13"/>
        <v>15</v>
      </c>
      <c r="G38" s="68">
        <f t="shared" si="14"/>
        <v>0</v>
      </c>
      <c r="H38" s="68">
        <f t="shared" si="15"/>
        <v>15</v>
      </c>
      <c r="I38" s="69">
        <f t="shared" si="16"/>
        <v>15</v>
      </c>
      <c r="J38" s="70"/>
      <c r="K38" s="70"/>
      <c r="L38" s="70"/>
      <c r="M38" s="70"/>
      <c r="N38" s="65"/>
      <c r="O38" s="71"/>
      <c r="P38" s="70"/>
      <c r="Q38" s="70"/>
      <c r="R38" s="70"/>
      <c r="S38" s="70"/>
      <c r="T38" s="65"/>
      <c r="U38" s="72"/>
      <c r="V38" s="70"/>
      <c r="W38" s="70"/>
      <c r="X38" s="70"/>
      <c r="Y38" s="70"/>
      <c r="Z38" s="65"/>
      <c r="AA38" s="71"/>
      <c r="AB38" s="70"/>
      <c r="AC38" s="70"/>
      <c r="AD38" s="84"/>
      <c r="AE38" s="155"/>
      <c r="AF38" s="156"/>
      <c r="AG38" s="72"/>
      <c r="AH38" s="136"/>
      <c r="AI38" s="70"/>
      <c r="AJ38" s="70"/>
      <c r="AK38" s="70"/>
      <c r="AL38" s="65"/>
      <c r="AM38" s="71"/>
      <c r="AN38" s="70">
        <v>1</v>
      </c>
      <c r="AO38" s="70"/>
      <c r="AP38" s="84">
        <v>1</v>
      </c>
      <c r="AQ38" s="70">
        <v>1</v>
      </c>
      <c r="AR38" s="65">
        <v>3</v>
      </c>
      <c r="AS38" s="72"/>
      <c r="AT38" s="131"/>
      <c r="AU38" s="155"/>
      <c r="AV38" s="70"/>
      <c r="AW38" s="70"/>
      <c r="AX38" s="65"/>
      <c r="AY38" s="72"/>
      <c r="AZ38" s="130"/>
      <c r="BA38" s="155"/>
      <c r="BB38" s="70"/>
      <c r="BC38" s="70"/>
      <c r="BD38" s="65"/>
      <c r="BE38" s="71"/>
    </row>
    <row r="39" spans="1:57">
      <c r="A39" s="91">
        <f t="shared" si="17"/>
        <v>25</v>
      </c>
      <c r="B39" s="154" t="s">
        <v>57</v>
      </c>
      <c r="C39" s="64">
        <f t="shared" si="11"/>
        <v>0</v>
      </c>
      <c r="D39" s="65">
        <f t="shared" si="10"/>
        <v>3</v>
      </c>
      <c r="E39" s="66">
        <f t="shared" si="12"/>
        <v>30</v>
      </c>
      <c r="F39" s="67">
        <f t="shared" si="13"/>
        <v>15</v>
      </c>
      <c r="G39" s="68">
        <f t="shared" si="14"/>
        <v>0</v>
      </c>
      <c r="H39" s="68">
        <f t="shared" si="15"/>
        <v>15</v>
      </c>
      <c r="I39" s="69">
        <f t="shared" si="16"/>
        <v>0</v>
      </c>
      <c r="J39" s="70">
        <v>1</v>
      </c>
      <c r="K39" s="70"/>
      <c r="L39" s="70">
        <v>1</v>
      </c>
      <c r="M39" s="70"/>
      <c r="N39" s="65">
        <v>3</v>
      </c>
      <c r="O39" s="71"/>
      <c r="P39" s="70"/>
      <c r="Q39" s="70"/>
      <c r="R39" s="70"/>
      <c r="S39" s="70"/>
      <c r="T39" s="65"/>
      <c r="U39" s="72"/>
      <c r="V39" s="70"/>
      <c r="W39" s="70"/>
      <c r="X39" s="70"/>
      <c r="Y39" s="70"/>
      <c r="Z39" s="65"/>
      <c r="AA39" s="71"/>
      <c r="AB39" s="70"/>
      <c r="AC39" s="70"/>
      <c r="AD39" s="84"/>
      <c r="AE39" s="155"/>
      <c r="AF39" s="156"/>
      <c r="AG39" s="72"/>
      <c r="AH39" s="136"/>
      <c r="AI39" s="70"/>
      <c r="AJ39" s="70"/>
      <c r="AK39" s="70"/>
      <c r="AL39" s="65"/>
      <c r="AM39" s="71"/>
      <c r="AN39" s="70"/>
      <c r="AO39" s="70"/>
      <c r="AP39" s="84"/>
      <c r="AQ39" s="70"/>
      <c r="AR39" s="65"/>
      <c r="AS39" s="72"/>
      <c r="AT39" s="131"/>
      <c r="AU39" s="155"/>
      <c r="AV39" s="70"/>
      <c r="AW39" s="70"/>
      <c r="AX39" s="65"/>
      <c r="AY39" s="72"/>
      <c r="AZ39" s="130"/>
      <c r="BA39" s="155"/>
      <c r="BB39" s="70"/>
      <c r="BC39" s="70"/>
      <c r="BD39" s="65"/>
      <c r="BE39" s="71"/>
    </row>
    <row r="40" spans="1:57">
      <c r="A40" s="91">
        <f t="shared" si="17"/>
        <v>26</v>
      </c>
      <c r="B40" s="154" t="s">
        <v>58</v>
      </c>
      <c r="C40" s="64">
        <f t="shared" si="11"/>
        <v>0</v>
      </c>
      <c r="D40" s="65">
        <f t="shared" si="10"/>
        <v>3</v>
      </c>
      <c r="E40" s="66">
        <f t="shared" si="12"/>
        <v>15</v>
      </c>
      <c r="F40" s="67">
        <f t="shared" si="13"/>
        <v>0</v>
      </c>
      <c r="G40" s="68">
        <f t="shared" si="14"/>
        <v>0</v>
      </c>
      <c r="H40" s="68">
        <f t="shared" si="15"/>
        <v>15</v>
      </c>
      <c r="I40" s="69">
        <f t="shared" si="16"/>
        <v>0</v>
      </c>
      <c r="J40" s="70"/>
      <c r="K40" s="70"/>
      <c r="L40" s="70"/>
      <c r="M40" s="70"/>
      <c r="N40" s="65"/>
      <c r="O40" s="71"/>
      <c r="P40" s="70"/>
      <c r="Q40" s="70"/>
      <c r="R40" s="70">
        <v>1</v>
      </c>
      <c r="S40" s="70"/>
      <c r="T40" s="65">
        <v>3</v>
      </c>
      <c r="U40" s="72"/>
      <c r="V40" s="70"/>
      <c r="W40" s="70"/>
      <c r="X40" s="70"/>
      <c r="Y40" s="70"/>
      <c r="Z40" s="65"/>
      <c r="AA40" s="71"/>
      <c r="AB40" s="70"/>
      <c r="AC40" s="70"/>
      <c r="AD40" s="84"/>
      <c r="AE40" s="155"/>
      <c r="AF40" s="156"/>
      <c r="AG40" s="72"/>
      <c r="AH40" s="136"/>
      <c r="AI40" s="70"/>
      <c r="AJ40" s="70"/>
      <c r="AK40" s="70"/>
      <c r="AL40" s="65"/>
      <c r="AM40" s="71"/>
      <c r="AN40" s="70"/>
      <c r="AO40" s="70"/>
      <c r="AP40" s="84"/>
      <c r="AQ40" s="70"/>
      <c r="AR40" s="65"/>
      <c r="AS40" s="72"/>
      <c r="AT40" s="131"/>
      <c r="AU40" s="155"/>
      <c r="AV40" s="70"/>
      <c r="AW40" s="70"/>
      <c r="AX40" s="65"/>
      <c r="AY40" s="72"/>
      <c r="AZ40" s="130"/>
      <c r="BA40" s="155"/>
      <c r="BB40" s="70"/>
      <c r="BC40" s="70"/>
      <c r="BD40" s="65"/>
      <c r="BE40" s="71"/>
    </row>
    <row r="41" spans="1:57">
      <c r="A41" s="340">
        <f t="shared" si="17"/>
        <v>27</v>
      </c>
      <c r="B41" s="154" t="s">
        <v>60</v>
      </c>
      <c r="C41" s="64">
        <f t="shared" si="11"/>
        <v>1</v>
      </c>
      <c r="D41" s="65">
        <f t="shared" si="10"/>
        <v>5</v>
      </c>
      <c r="E41" s="66">
        <f t="shared" si="12"/>
        <v>45</v>
      </c>
      <c r="F41" s="67">
        <f t="shared" si="13"/>
        <v>15</v>
      </c>
      <c r="G41" s="68">
        <f t="shared" si="14"/>
        <v>0</v>
      </c>
      <c r="H41" s="68">
        <f t="shared" si="15"/>
        <v>30</v>
      </c>
      <c r="I41" s="69">
        <f t="shared" si="16"/>
        <v>0</v>
      </c>
      <c r="J41" s="70">
        <v>1</v>
      </c>
      <c r="K41" s="70"/>
      <c r="L41" s="70">
        <v>2</v>
      </c>
      <c r="M41" s="70"/>
      <c r="N41" s="65">
        <v>5</v>
      </c>
      <c r="O41" s="71" t="s">
        <v>29</v>
      </c>
      <c r="P41" s="70"/>
      <c r="Q41" s="70"/>
      <c r="R41" s="70"/>
      <c r="S41" s="70"/>
      <c r="T41" s="65"/>
      <c r="U41" s="72"/>
      <c r="V41" s="70"/>
      <c r="W41" s="70"/>
      <c r="X41" s="70"/>
      <c r="Y41" s="70"/>
      <c r="Z41" s="65"/>
      <c r="AA41" s="71"/>
      <c r="AB41" s="70"/>
      <c r="AC41" s="70"/>
      <c r="AD41" s="84"/>
      <c r="AE41" s="155"/>
      <c r="AF41" s="156"/>
      <c r="AG41" s="72"/>
      <c r="AH41" s="136"/>
      <c r="AI41" s="70"/>
      <c r="AJ41" s="70"/>
      <c r="AK41" s="70"/>
      <c r="AL41" s="65"/>
      <c r="AM41" s="71"/>
      <c r="AN41" s="70"/>
      <c r="AO41" s="70"/>
      <c r="AP41" s="84"/>
      <c r="AQ41" s="70"/>
      <c r="AR41" s="65"/>
      <c r="AS41" s="72"/>
      <c r="AT41" s="131"/>
      <c r="AU41" s="155"/>
      <c r="AV41" s="70"/>
      <c r="AW41" s="70"/>
      <c r="AX41" s="65"/>
      <c r="AY41" s="72"/>
      <c r="AZ41" s="130"/>
      <c r="BA41" s="155"/>
      <c r="BB41" s="70"/>
      <c r="BC41" s="70"/>
      <c r="BD41" s="65"/>
      <c r="BE41" s="71"/>
    </row>
    <row r="42" spans="1:57">
      <c r="A42" s="91">
        <f t="shared" si="17"/>
        <v>28</v>
      </c>
      <c r="B42" s="154" t="s">
        <v>61</v>
      </c>
      <c r="C42" s="64">
        <f t="shared" si="11"/>
        <v>0</v>
      </c>
      <c r="D42" s="65">
        <f t="shared" si="10"/>
        <v>2</v>
      </c>
      <c r="E42" s="66">
        <f t="shared" si="12"/>
        <v>15</v>
      </c>
      <c r="F42" s="67">
        <f t="shared" si="13"/>
        <v>0</v>
      </c>
      <c r="G42" s="68">
        <f t="shared" si="14"/>
        <v>0</v>
      </c>
      <c r="H42" s="68">
        <f t="shared" si="15"/>
        <v>15</v>
      </c>
      <c r="I42" s="69">
        <f t="shared" si="16"/>
        <v>0</v>
      </c>
      <c r="J42" s="70"/>
      <c r="K42" s="70"/>
      <c r="L42" s="70"/>
      <c r="M42" s="70"/>
      <c r="N42" s="65"/>
      <c r="O42" s="71"/>
      <c r="P42" s="70"/>
      <c r="Q42" s="70"/>
      <c r="R42" s="70"/>
      <c r="S42" s="70"/>
      <c r="T42" s="65"/>
      <c r="U42" s="72"/>
      <c r="V42" s="70"/>
      <c r="W42" s="70"/>
      <c r="X42" s="70">
        <v>1</v>
      </c>
      <c r="Y42" s="70"/>
      <c r="Z42" s="65">
        <v>2</v>
      </c>
      <c r="AA42" s="71"/>
      <c r="AB42" s="70"/>
      <c r="AC42" s="70"/>
      <c r="AD42" s="84"/>
      <c r="AE42" s="155"/>
      <c r="AF42" s="156"/>
      <c r="AG42" s="72"/>
      <c r="AH42" s="136"/>
      <c r="AI42" s="70"/>
      <c r="AJ42" s="70"/>
      <c r="AK42" s="70"/>
      <c r="AL42" s="65"/>
      <c r="AM42" s="71"/>
      <c r="AN42" s="70"/>
      <c r="AO42" s="70"/>
      <c r="AP42" s="84"/>
      <c r="AQ42" s="70"/>
      <c r="AR42" s="65"/>
      <c r="AS42" s="72"/>
      <c r="AT42" s="131"/>
      <c r="AU42" s="155"/>
      <c r="AV42" s="70"/>
      <c r="AW42" s="70"/>
      <c r="AX42" s="65"/>
      <c r="AY42" s="72"/>
      <c r="AZ42" s="130"/>
      <c r="BA42" s="155"/>
      <c r="BB42" s="70"/>
      <c r="BC42" s="70"/>
      <c r="BD42" s="65"/>
      <c r="BE42" s="71"/>
    </row>
    <row r="43" spans="1:57">
      <c r="A43" s="91">
        <f t="shared" si="17"/>
        <v>29</v>
      </c>
      <c r="B43" s="154" t="s">
        <v>62</v>
      </c>
      <c r="C43" s="64">
        <f t="shared" si="11"/>
        <v>1</v>
      </c>
      <c r="D43" s="65">
        <f t="shared" si="10"/>
        <v>5</v>
      </c>
      <c r="E43" s="66">
        <f t="shared" si="12"/>
        <v>45</v>
      </c>
      <c r="F43" s="67">
        <f t="shared" si="13"/>
        <v>15</v>
      </c>
      <c r="G43" s="68">
        <f t="shared" si="14"/>
        <v>0</v>
      </c>
      <c r="H43" s="68">
        <f t="shared" si="15"/>
        <v>30</v>
      </c>
      <c r="I43" s="69">
        <f t="shared" si="16"/>
        <v>0</v>
      </c>
      <c r="J43" s="70"/>
      <c r="K43" s="70"/>
      <c r="L43" s="70"/>
      <c r="M43" s="70"/>
      <c r="N43" s="65"/>
      <c r="O43" s="71"/>
      <c r="P43" s="70"/>
      <c r="Q43" s="70"/>
      <c r="R43" s="70"/>
      <c r="S43" s="70"/>
      <c r="T43" s="65"/>
      <c r="U43" s="72"/>
      <c r="V43" s="70">
        <v>1</v>
      </c>
      <c r="W43" s="70"/>
      <c r="X43" s="70">
        <v>2</v>
      </c>
      <c r="Y43" s="70"/>
      <c r="Z43" s="65">
        <v>5</v>
      </c>
      <c r="AA43" s="71" t="s">
        <v>29</v>
      </c>
      <c r="AB43" s="70"/>
      <c r="AC43" s="70"/>
      <c r="AD43" s="84"/>
      <c r="AE43" s="155"/>
      <c r="AF43" s="156"/>
      <c r="AG43" s="72"/>
      <c r="AH43" s="136"/>
      <c r="AI43" s="70"/>
      <c r="AJ43" s="70"/>
      <c r="AK43" s="70"/>
      <c r="AL43" s="65"/>
      <c r="AM43" s="71"/>
      <c r="AN43" s="70"/>
      <c r="AO43" s="70"/>
      <c r="AP43" s="84"/>
      <c r="AQ43" s="70"/>
      <c r="AR43" s="65"/>
      <c r="AS43" s="72"/>
      <c r="AT43" s="131"/>
      <c r="AU43" s="155"/>
      <c r="AV43" s="70"/>
      <c r="AW43" s="70"/>
      <c r="AX43" s="65"/>
      <c r="AY43" s="72"/>
      <c r="AZ43" s="130"/>
      <c r="BA43" s="155"/>
      <c r="BB43" s="70"/>
      <c r="BC43" s="70"/>
      <c r="BD43" s="65"/>
      <c r="BE43" s="71"/>
    </row>
    <row r="44" spans="1:57">
      <c r="A44" s="91">
        <f t="shared" si="17"/>
        <v>30</v>
      </c>
      <c r="B44" s="154" t="s">
        <v>63</v>
      </c>
      <c r="C44" s="64">
        <f t="shared" si="11"/>
        <v>1</v>
      </c>
      <c r="D44" s="65">
        <f t="shared" si="10"/>
        <v>5</v>
      </c>
      <c r="E44" s="66">
        <f t="shared" si="12"/>
        <v>30</v>
      </c>
      <c r="F44" s="67">
        <f t="shared" si="13"/>
        <v>15</v>
      </c>
      <c r="G44" s="68">
        <f t="shared" si="14"/>
        <v>0</v>
      </c>
      <c r="H44" s="68">
        <f t="shared" si="15"/>
        <v>15</v>
      </c>
      <c r="I44" s="69">
        <f t="shared" si="16"/>
        <v>0</v>
      </c>
      <c r="J44" s="70"/>
      <c r="K44" s="70"/>
      <c r="L44" s="70"/>
      <c r="M44" s="70"/>
      <c r="N44" s="65"/>
      <c r="O44" s="71"/>
      <c r="P44" s="70"/>
      <c r="Q44" s="70"/>
      <c r="R44" s="70"/>
      <c r="S44" s="70"/>
      <c r="T44" s="65"/>
      <c r="U44" s="72"/>
      <c r="V44" s="70">
        <v>1</v>
      </c>
      <c r="W44" s="70"/>
      <c r="X44" s="70">
        <v>1</v>
      </c>
      <c r="Y44" s="70"/>
      <c r="Z44" s="65">
        <v>5</v>
      </c>
      <c r="AA44" s="71" t="s">
        <v>29</v>
      </c>
      <c r="AB44" s="70"/>
      <c r="AC44" s="70"/>
      <c r="AD44" s="84"/>
      <c r="AE44" s="155"/>
      <c r="AF44" s="156"/>
      <c r="AG44" s="72"/>
      <c r="AH44" s="136"/>
      <c r="AI44" s="70"/>
      <c r="AJ44" s="70"/>
      <c r="AK44" s="70"/>
      <c r="AL44" s="65"/>
      <c r="AM44" s="71"/>
      <c r="AN44" s="70"/>
      <c r="AO44" s="70"/>
      <c r="AP44" s="84"/>
      <c r="AQ44" s="70"/>
      <c r="AR44" s="65"/>
      <c r="AS44" s="72"/>
      <c r="AT44" s="131"/>
      <c r="AU44" s="155"/>
      <c r="AV44" s="70"/>
      <c r="AW44" s="70"/>
      <c r="AX44" s="65"/>
      <c r="AY44" s="72"/>
      <c r="AZ44" s="130"/>
      <c r="BA44" s="155"/>
      <c r="BB44" s="70"/>
      <c r="BC44" s="70"/>
      <c r="BD44" s="65"/>
      <c r="BE44" s="71"/>
    </row>
    <row r="45" spans="1:57">
      <c r="A45" s="91">
        <f t="shared" si="17"/>
        <v>31</v>
      </c>
      <c r="B45" s="154" t="s">
        <v>64</v>
      </c>
      <c r="C45" s="64">
        <f t="shared" si="11"/>
        <v>0</v>
      </c>
      <c r="D45" s="65">
        <f t="shared" si="10"/>
        <v>3</v>
      </c>
      <c r="E45" s="66">
        <f t="shared" si="12"/>
        <v>30</v>
      </c>
      <c r="F45" s="67">
        <f t="shared" si="13"/>
        <v>15</v>
      </c>
      <c r="G45" s="68">
        <f t="shared" si="14"/>
        <v>0</v>
      </c>
      <c r="H45" s="68">
        <f t="shared" si="15"/>
        <v>15</v>
      </c>
      <c r="I45" s="69">
        <f t="shared" si="16"/>
        <v>0</v>
      </c>
      <c r="J45" s="70"/>
      <c r="K45" s="70"/>
      <c r="L45" s="70"/>
      <c r="M45" s="70"/>
      <c r="N45" s="65"/>
      <c r="O45" s="71"/>
      <c r="P45" s="70"/>
      <c r="Q45" s="70"/>
      <c r="R45" s="70"/>
      <c r="S45" s="70"/>
      <c r="T45" s="65"/>
      <c r="U45" s="72"/>
      <c r="V45" s="70"/>
      <c r="W45" s="70"/>
      <c r="X45" s="70"/>
      <c r="Y45" s="70"/>
      <c r="Z45" s="65"/>
      <c r="AA45" s="71"/>
      <c r="AB45" s="70">
        <v>1</v>
      </c>
      <c r="AC45" s="70"/>
      <c r="AD45" s="84">
        <v>1</v>
      </c>
      <c r="AE45" s="155"/>
      <c r="AF45" s="156">
        <v>3</v>
      </c>
      <c r="AG45" s="72"/>
      <c r="AH45" s="136"/>
      <c r="AI45" s="70"/>
      <c r="AJ45" s="70"/>
      <c r="AK45" s="70"/>
      <c r="AL45" s="65"/>
      <c r="AM45" s="71"/>
      <c r="AN45" s="70"/>
      <c r="AO45" s="70"/>
      <c r="AP45" s="84"/>
      <c r="AQ45" s="70"/>
      <c r="AR45" s="65"/>
      <c r="AS45" s="72"/>
      <c r="AT45" s="131"/>
      <c r="AU45" s="155"/>
      <c r="AV45" s="70"/>
      <c r="AW45" s="70"/>
      <c r="AX45" s="65"/>
      <c r="AY45" s="72"/>
      <c r="AZ45" s="130"/>
      <c r="BA45" s="155"/>
      <c r="BB45" s="70"/>
      <c r="BC45" s="70"/>
      <c r="BD45" s="65"/>
      <c r="BE45" s="71"/>
    </row>
    <row r="46" spans="1:57">
      <c r="A46" s="91">
        <f t="shared" si="17"/>
        <v>32</v>
      </c>
      <c r="B46" s="154" t="s">
        <v>65</v>
      </c>
      <c r="C46" s="64">
        <f t="shared" si="11"/>
        <v>1</v>
      </c>
      <c r="D46" s="65">
        <f t="shared" si="10"/>
        <v>5</v>
      </c>
      <c r="E46" s="66">
        <f t="shared" si="12"/>
        <v>30</v>
      </c>
      <c r="F46" s="67">
        <f t="shared" si="13"/>
        <v>15</v>
      </c>
      <c r="G46" s="68">
        <f t="shared" si="14"/>
        <v>0</v>
      </c>
      <c r="H46" s="68">
        <f t="shared" si="15"/>
        <v>15</v>
      </c>
      <c r="I46" s="69">
        <f t="shared" si="16"/>
        <v>0</v>
      </c>
      <c r="J46" s="70"/>
      <c r="K46" s="70"/>
      <c r="L46" s="70"/>
      <c r="M46" s="70"/>
      <c r="N46" s="65"/>
      <c r="O46" s="71"/>
      <c r="P46" s="70"/>
      <c r="Q46" s="70"/>
      <c r="R46" s="70"/>
      <c r="S46" s="70"/>
      <c r="T46" s="65"/>
      <c r="U46" s="72"/>
      <c r="V46" s="70">
        <v>1</v>
      </c>
      <c r="W46" s="70"/>
      <c r="X46" s="70">
        <v>1</v>
      </c>
      <c r="Y46" s="70"/>
      <c r="Z46" s="65">
        <v>5</v>
      </c>
      <c r="AA46" s="71" t="s">
        <v>29</v>
      </c>
      <c r="AB46" s="70"/>
      <c r="AC46" s="70"/>
      <c r="AD46" s="84"/>
      <c r="AE46" s="155"/>
      <c r="AF46" s="156"/>
      <c r="AG46" s="72"/>
      <c r="AH46" s="136"/>
      <c r="AI46" s="70"/>
      <c r="AJ46" s="70"/>
      <c r="AK46" s="70"/>
      <c r="AL46" s="65"/>
      <c r="AM46" s="71"/>
      <c r="AN46" s="70"/>
      <c r="AO46" s="70"/>
      <c r="AP46" s="84"/>
      <c r="AQ46" s="70"/>
      <c r="AR46" s="65"/>
      <c r="AS46" s="72"/>
      <c r="AT46" s="131"/>
      <c r="AU46" s="155"/>
      <c r="AV46" s="70"/>
      <c r="AW46" s="70"/>
      <c r="AX46" s="65"/>
      <c r="AY46" s="72"/>
      <c r="AZ46" s="130"/>
      <c r="BA46" s="155"/>
      <c r="BB46" s="70"/>
      <c r="BC46" s="70"/>
      <c r="BD46" s="65"/>
      <c r="BE46" s="71"/>
    </row>
    <row r="47" spans="1:57">
      <c r="A47" s="91">
        <f t="shared" si="17"/>
        <v>33</v>
      </c>
      <c r="B47" s="356" t="s">
        <v>66</v>
      </c>
      <c r="C47" s="64">
        <f t="shared" si="11"/>
        <v>1</v>
      </c>
      <c r="D47" s="65">
        <f t="shared" si="10"/>
        <v>5</v>
      </c>
      <c r="E47" s="66">
        <f t="shared" si="12"/>
        <v>45</v>
      </c>
      <c r="F47" s="67">
        <f t="shared" si="13"/>
        <v>15</v>
      </c>
      <c r="G47" s="68">
        <f t="shared" si="14"/>
        <v>0</v>
      </c>
      <c r="H47" s="68">
        <f t="shared" si="15"/>
        <v>15</v>
      </c>
      <c r="I47" s="69">
        <f t="shared" si="16"/>
        <v>15</v>
      </c>
      <c r="J47" s="70"/>
      <c r="K47" s="70"/>
      <c r="L47" s="70"/>
      <c r="M47" s="70"/>
      <c r="N47" s="65"/>
      <c r="O47" s="71"/>
      <c r="P47" s="70"/>
      <c r="Q47" s="70"/>
      <c r="R47" s="70"/>
      <c r="S47" s="70"/>
      <c r="T47" s="65"/>
      <c r="U47" s="72"/>
      <c r="V47" s="70"/>
      <c r="W47" s="70"/>
      <c r="X47" s="70"/>
      <c r="Y47" s="70"/>
      <c r="Z47" s="65"/>
      <c r="AA47" s="71"/>
      <c r="AB47" s="70">
        <v>1</v>
      </c>
      <c r="AC47" s="70"/>
      <c r="AD47" s="84">
        <v>1</v>
      </c>
      <c r="AE47" s="376">
        <v>1</v>
      </c>
      <c r="AF47" s="156">
        <v>5</v>
      </c>
      <c r="AG47" s="72" t="s">
        <v>29</v>
      </c>
      <c r="AH47" s="136"/>
      <c r="AI47" s="70"/>
      <c r="AJ47" s="70"/>
      <c r="AK47" s="70"/>
      <c r="AL47" s="65"/>
      <c r="AM47" s="71"/>
      <c r="AN47" s="70"/>
      <c r="AO47" s="70"/>
      <c r="AP47" s="84"/>
      <c r="AQ47" s="70"/>
      <c r="AR47" s="65"/>
      <c r="AS47" s="72"/>
      <c r="AT47" s="131"/>
      <c r="AU47" s="155"/>
      <c r="AV47" s="70"/>
      <c r="AW47" s="70"/>
      <c r="AX47" s="65"/>
      <c r="AY47" s="72"/>
      <c r="AZ47" s="130"/>
      <c r="BA47" s="155"/>
      <c r="BB47" s="70"/>
      <c r="BC47" s="70"/>
      <c r="BD47" s="65"/>
      <c r="BE47" s="71"/>
    </row>
    <row r="48" spans="1:57">
      <c r="A48" s="91">
        <f t="shared" si="17"/>
        <v>34</v>
      </c>
      <c r="B48" s="154" t="s">
        <v>67</v>
      </c>
      <c r="C48" s="64">
        <f t="shared" si="11"/>
        <v>0</v>
      </c>
      <c r="D48" s="65">
        <f t="shared" si="10"/>
        <v>3</v>
      </c>
      <c r="E48" s="66">
        <f t="shared" si="12"/>
        <v>30</v>
      </c>
      <c r="F48" s="67">
        <f t="shared" si="13"/>
        <v>15</v>
      </c>
      <c r="G48" s="68">
        <f t="shared" si="14"/>
        <v>0</v>
      </c>
      <c r="H48" s="68">
        <f t="shared" si="15"/>
        <v>15</v>
      </c>
      <c r="I48" s="69">
        <f t="shared" si="16"/>
        <v>0</v>
      </c>
      <c r="J48" s="70"/>
      <c r="K48" s="70"/>
      <c r="L48" s="70"/>
      <c r="M48" s="70"/>
      <c r="N48" s="65"/>
      <c r="O48" s="71"/>
      <c r="P48" s="70"/>
      <c r="Q48" s="70"/>
      <c r="R48" s="70"/>
      <c r="S48" s="70"/>
      <c r="T48" s="65"/>
      <c r="U48" s="72"/>
      <c r="V48" s="70"/>
      <c r="W48" s="70"/>
      <c r="X48" s="70"/>
      <c r="Y48" s="70"/>
      <c r="Z48" s="65"/>
      <c r="AA48" s="71"/>
      <c r="AB48" s="70">
        <v>1</v>
      </c>
      <c r="AC48" s="70"/>
      <c r="AD48" s="84">
        <v>1</v>
      </c>
      <c r="AE48" s="155"/>
      <c r="AF48" s="156">
        <v>3</v>
      </c>
      <c r="AG48" s="72"/>
      <c r="AH48" s="136"/>
      <c r="AI48" s="70"/>
      <c r="AJ48" s="70"/>
      <c r="AK48" s="70"/>
      <c r="AL48" s="65"/>
      <c r="AM48" s="71"/>
      <c r="AN48" s="70"/>
      <c r="AO48" s="70"/>
      <c r="AP48" s="84"/>
      <c r="AQ48" s="70"/>
      <c r="AR48" s="65"/>
      <c r="AS48" s="72"/>
      <c r="AT48" s="131"/>
      <c r="AU48" s="155"/>
      <c r="AV48" s="70"/>
      <c r="AW48" s="70"/>
      <c r="AX48" s="65"/>
      <c r="AY48" s="72"/>
      <c r="AZ48" s="130"/>
      <c r="BA48" s="155"/>
      <c r="BB48" s="70"/>
      <c r="BC48" s="70"/>
      <c r="BD48" s="65"/>
      <c r="BE48" s="71"/>
    </row>
    <row r="49" spans="1:57">
      <c r="A49" s="91">
        <f t="shared" si="17"/>
        <v>35</v>
      </c>
      <c r="B49" s="154" t="s">
        <v>68</v>
      </c>
      <c r="C49" s="64">
        <f t="shared" si="11"/>
        <v>1</v>
      </c>
      <c r="D49" s="65">
        <f t="shared" si="10"/>
        <v>5</v>
      </c>
      <c r="E49" s="66">
        <f t="shared" si="12"/>
        <v>30</v>
      </c>
      <c r="F49" s="67">
        <f t="shared" si="13"/>
        <v>15</v>
      </c>
      <c r="G49" s="68">
        <f t="shared" si="14"/>
        <v>0</v>
      </c>
      <c r="H49" s="68">
        <f t="shared" si="15"/>
        <v>15</v>
      </c>
      <c r="I49" s="69">
        <f t="shared" si="16"/>
        <v>0</v>
      </c>
      <c r="J49" s="70"/>
      <c r="K49" s="70"/>
      <c r="L49" s="70"/>
      <c r="M49" s="70"/>
      <c r="N49" s="65"/>
      <c r="O49" s="71"/>
      <c r="P49" s="70"/>
      <c r="Q49" s="70"/>
      <c r="R49" s="70"/>
      <c r="S49" s="70"/>
      <c r="T49" s="65"/>
      <c r="U49" s="72"/>
      <c r="V49" s="70"/>
      <c r="W49" s="70"/>
      <c r="X49" s="70"/>
      <c r="Y49" s="70"/>
      <c r="Z49" s="65"/>
      <c r="AA49" s="71"/>
      <c r="AB49" s="70">
        <v>1</v>
      </c>
      <c r="AC49" s="70"/>
      <c r="AD49" s="84">
        <v>1</v>
      </c>
      <c r="AE49" s="155"/>
      <c r="AF49" s="156">
        <v>5</v>
      </c>
      <c r="AG49" s="72" t="s">
        <v>29</v>
      </c>
      <c r="AH49" s="136"/>
      <c r="AI49" s="70"/>
      <c r="AJ49" s="70"/>
      <c r="AK49" s="70"/>
      <c r="AL49" s="65"/>
      <c r="AM49" s="71"/>
      <c r="AN49" s="70"/>
      <c r="AO49" s="70"/>
      <c r="AP49" s="84"/>
      <c r="AQ49" s="70"/>
      <c r="AR49" s="65"/>
      <c r="AS49" s="72"/>
      <c r="AT49" s="131"/>
      <c r="AU49" s="155"/>
      <c r="AV49" s="70"/>
      <c r="AW49" s="70"/>
      <c r="AX49" s="65"/>
      <c r="AY49" s="72"/>
      <c r="AZ49" s="130"/>
      <c r="BA49" s="155"/>
      <c r="BB49" s="70"/>
      <c r="BC49" s="70"/>
      <c r="BD49" s="65"/>
      <c r="BE49" s="71"/>
    </row>
    <row r="50" spans="1:57" ht="22.5">
      <c r="A50" s="91">
        <f t="shared" si="17"/>
        <v>36</v>
      </c>
      <c r="B50" s="154" t="s">
        <v>69</v>
      </c>
      <c r="C50" s="64">
        <f t="shared" si="11"/>
        <v>0</v>
      </c>
      <c r="D50" s="65">
        <f t="shared" si="10"/>
        <v>3</v>
      </c>
      <c r="E50" s="66">
        <f t="shared" si="12"/>
        <v>15</v>
      </c>
      <c r="F50" s="67">
        <f t="shared" si="13"/>
        <v>15</v>
      </c>
      <c r="G50" s="68">
        <f t="shared" si="14"/>
        <v>0</v>
      </c>
      <c r="H50" s="68">
        <f t="shared" si="15"/>
        <v>0</v>
      </c>
      <c r="I50" s="69">
        <f t="shared" si="16"/>
        <v>0</v>
      </c>
      <c r="J50" s="70"/>
      <c r="K50" s="70"/>
      <c r="L50" s="70"/>
      <c r="M50" s="70"/>
      <c r="N50" s="65"/>
      <c r="O50" s="71"/>
      <c r="P50" s="70"/>
      <c r="Q50" s="70"/>
      <c r="R50" s="70"/>
      <c r="S50" s="70"/>
      <c r="T50" s="65"/>
      <c r="U50" s="72"/>
      <c r="V50" s="70"/>
      <c r="W50" s="70"/>
      <c r="X50" s="70"/>
      <c r="Y50" s="70"/>
      <c r="Z50" s="65"/>
      <c r="AA50" s="71"/>
      <c r="AB50" s="70"/>
      <c r="AC50" s="70"/>
      <c r="AD50" s="84"/>
      <c r="AE50" s="155"/>
      <c r="AF50" s="156"/>
      <c r="AG50" s="72"/>
      <c r="AH50" s="136"/>
      <c r="AI50" s="70"/>
      <c r="AJ50" s="70"/>
      <c r="AK50" s="70"/>
      <c r="AL50" s="65"/>
      <c r="AM50" s="71"/>
      <c r="AN50" s="136">
        <v>1</v>
      </c>
      <c r="AO50" s="70"/>
      <c r="AP50" s="70"/>
      <c r="AQ50" s="70"/>
      <c r="AR50" s="65">
        <v>3</v>
      </c>
      <c r="AS50" s="72"/>
      <c r="AT50" s="131"/>
      <c r="AU50" s="155"/>
      <c r="AV50" s="70"/>
      <c r="AW50" s="70"/>
      <c r="AX50" s="65"/>
      <c r="AY50" s="72"/>
      <c r="AZ50" s="130"/>
      <c r="BA50" s="155"/>
      <c r="BB50" s="70"/>
      <c r="BC50" s="70"/>
      <c r="BD50" s="65"/>
      <c r="BE50" s="71"/>
    </row>
    <row r="51" spans="1:57">
      <c r="A51" s="91">
        <f t="shared" si="17"/>
        <v>37</v>
      </c>
      <c r="B51" s="356" t="s">
        <v>70</v>
      </c>
      <c r="C51" s="64">
        <f t="shared" si="11"/>
        <v>1</v>
      </c>
      <c r="D51" s="65">
        <f t="shared" si="10"/>
        <v>5</v>
      </c>
      <c r="E51" s="66">
        <f t="shared" si="12"/>
        <v>30</v>
      </c>
      <c r="F51" s="67">
        <f t="shared" si="13"/>
        <v>15</v>
      </c>
      <c r="G51" s="68">
        <f t="shared" si="14"/>
        <v>0</v>
      </c>
      <c r="H51" s="68">
        <f t="shared" si="15"/>
        <v>0</v>
      </c>
      <c r="I51" s="69">
        <f t="shared" si="16"/>
        <v>15</v>
      </c>
      <c r="J51" s="70"/>
      <c r="K51" s="70"/>
      <c r="L51" s="70"/>
      <c r="M51" s="70"/>
      <c r="N51" s="65"/>
      <c r="O51" s="71"/>
      <c r="P51" s="70"/>
      <c r="Q51" s="70"/>
      <c r="R51" s="70"/>
      <c r="S51" s="70"/>
      <c r="T51" s="65"/>
      <c r="U51" s="72"/>
      <c r="V51" s="70"/>
      <c r="W51" s="70"/>
      <c r="X51" s="70"/>
      <c r="Y51" s="70"/>
      <c r="Z51" s="65"/>
      <c r="AA51" s="71"/>
      <c r="AB51" s="70"/>
      <c r="AC51" s="70"/>
      <c r="AD51" s="84"/>
      <c r="AE51" s="155"/>
      <c r="AF51" s="156"/>
      <c r="AG51" s="72"/>
      <c r="AH51" s="136"/>
      <c r="AI51" s="70"/>
      <c r="AJ51" s="70"/>
      <c r="AK51" s="70"/>
      <c r="AL51" s="65"/>
      <c r="AM51" s="71"/>
      <c r="AN51" s="70">
        <v>1</v>
      </c>
      <c r="AO51" s="70"/>
      <c r="AP51" s="84"/>
      <c r="AQ51" s="357">
        <v>1</v>
      </c>
      <c r="AR51" s="65">
        <v>5</v>
      </c>
      <c r="AS51" s="72" t="s">
        <v>29</v>
      </c>
      <c r="AT51" s="131"/>
      <c r="AU51" s="155"/>
      <c r="AV51" s="70"/>
      <c r="AW51" s="70"/>
      <c r="AX51" s="65"/>
      <c r="AY51" s="72"/>
      <c r="AZ51" s="130"/>
      <c r="BA51" s="155"/>
      <c r="BB51" s="70"/>
      <c r="BC51" s="70"/>
      <c r="BD51" s="65"/>
      <c r="BE51" s="71"/>
    </row>
    <row r="52" spans="1:57">
      <c r="A52" s="91">
        <f t="shared" si="17"/>
        <v>38</v>
      </c>
      <c r="B52" s="154" t="s">
        <v>71</v>
      </c>
      <c r="C52" s="64">
        <f t="shared" si="11"/>
        <v>1</v>
      </c>
      <c r="D52" s="65">
        <f t="shared" si="10"/>
        <v>30</v>
      </c>
      <c r="E52" s="66">
        <f t="shared" si="12"/>
        <v>0</v>
      </c>
      <c r="F52" s="67">
        <f t="shared" si="13"/>
        <v>0</v>
      </c>
      <c r="G52" s="68">
        <f t="shared" si="14"/>
        <v>0</v>
      </c>
      <c r="H52" s="68">
        <f t="shared" si="15"/>
        <v>0</v>
      </c>
      <c r="I52" s="69">
        <f t="shared" si="16"/>
        <v>0</v>
      </c>
      <c r="J52" s="70"/>
      <c r="K52" s="70"/>
      <c r="L52" s="70"/>
      <c r="M52" s="70"/>
      <c r="N52" s="65"/>
      <c r="O52" s="71"/>
      <c r="P52" s="70"/>
      <c r="Q52" s="70"/>
      <c r="R52" s="70"/>
      <c r="S52" s="70"/>
      <c r="T52" s="65"/>
      <c r="U52" s="72"/>
      <c r="V52" s="70"/>
      <c r="W52" s="70"/>
      <c r="X52" s="70"/>
      <c r="Y52" s="70"/>
      <c r="Z52" s="65"/>
      <c r="AA52" s="71"/>
      <c r="AB52" s="70"/>
      <c r="AC52" s="70"/>
      <c r="AD52" s="84"/>
      <c r="AE52" s="155"/>
      <c r="AF52" s="156"/>
      <c r="AG52" s="72"/>
      <c r="AH52" s="136"/>
      <c r="AI52" s="70"/>
      <c r="AJ52" s="70"/>
      <c r="AK52" s="70"/>
      <c r="AL52" s="65"/>
      <c r="AM52" s="71"/>
      <c r="AN52" s="70"/>
      <c r="AO52" s="70"/>
      <c r="AP52" s="84"/>
      <c r="AQ52" s="70"/>
      <c r="AR52" s="65"/>
      <c r="AS52" s="72"/>
      <c r="AT52" s="131"/>
      <c r="AU52" s="155"/>
      <c r="AV52" s="70"/>
      <c r="AW52" s="70"/>
      <c r="AX52" s="65">
        <v>30</v>
      </c>
      <c r="AY52" s="72" t="s">
        <v>29</v>
      </c>
      <c r="AZ52" s="130"/>
      <c r="BA52" s="155"/>
      <c r="BB52" s="70"/>
      <c r="BC52" s="70"/>
      <c r="BD52" s="65"/>
      <c r="BE52" s="71"/>
    </row>
    <row r="53" spans="1:57">
      <c r="A53" s="91">
        <f t="shared" si="17"/>
        <v>39</v>
      </c>
      <c r="B53" s="154" t="s">
        <v>72</v>
      </c>
      <c r="C53" s="64">
        <f t="shared" si="11"/>
        <v>0</v>
      </c>
      <c r="D53" s="65">
        <f t="shared" si="10"/>
        <v>3</v>
      </c>
      <c r="E53" s="66">
        <f t="shared" si="12"/>
        <v>15</v>
      </c>
      <c r="F53" s="67">
        <f t="shared" si="13"/>
        <v>0</v>
      </c>
      <c r="G53" s="68">
        <f t="shared" si="14"/>
        <v>0</v>
      </c>
      <c r="H53" s="68">
        <f t="shared" si="15"/>
        <v>0</v>
      </c>
      <c r="I53" s="69">
        <f t="shared" si="16"/>
        <v>15</v>
      </c>
      <c r="J53" s="70"/>
      <c r="K53" s="70"/>
      <c r="L53" s="70"/>
      <c r="M53" s="70"/>
      <c r="N53" s="65"/>
      <c r="O53" s="71"/>
      <c r="P53" s="70"/>
      <c r="Q53" s="70"/>
      <c r="R53" s="70"/>
      <c r="S53" s="70"/>
      <c r="T53" s="65"/>
      <c r="U53" s="72"/>
      <c r="V53" s="70"/>
      <c r="W53" s="70"/>
      <c r="X53" s="70"/>
      <c r="Y53" s="70"/>
      <c r="Z53" s="65"/>
      <c r="AA53" s="71"/>
      <c r="AB53" s="70"/>
      <c r="AC53" s="70"/>
      <c r="AD53" s="84"/>
      <c r="AE53" s="155"/>
      <c r="AF53" s="156"/>
      <c r="AG53" s="72"/>
      <c r="AH53" s="136"/>
      <c r="AI53" s="70"/>
      <c r="AJ53" s="70"/>
      <c r="AK53" s="70"/>
      <c r="AL53" s="65"/>
      <c r="AM53" s="71"/>
      <c r="AN53" s="70"/>
      <c r="AO53" s="70"/>
      <c r="AP53" s="84"/>
      <c r="AQ53" s="70"/>
      <c r="AR53" s="65"/>
      <c r="AS53" s="72"/>
      <c r="AT53" s="131"/>
      <c r="AU53" s="155"/>
      <c r="AV53" s="70"/>
      <c r="AW53" s="70"/>
      <c r="AX53" s="65"/>
      <c r="AY53" s="72"/>
      <c r="AZ53" s="130"/>
      <c r="BA53" s="155"/>
      <c r="BB53" s="70"/>
      <c r="BC53" s="70">
        <v>1</v>
      </c>
      <c r="BD53" s="65">
        <v>3</v>
      </c>
      <c r="BE53" s="71"/>
    </row>
    <row r="54" spans="1:57">
      <c r="A54" s="91">
        <f t="shared" si="17"/>
        <v>40</v>
      </c>
      <c r="B54" s="154" t="s">
        <v>73</v>
      </c>
      <c r="C54" s="64">
        <f t="shared" si="11"/>
        <v>0</v>
      </c>
      <c r="D54" s="65">
        <f t="shared" si="10"/>
        <v>10</v>
      </c>
      <c r="E54" s="66">
        <f t="shared" si="12"/>
        <v>0</v>
      </c>
      <c r="F54" s="67">
        <f t="shared" si="13"/>
        <v>0</v>
      </c>
      <c r="G54" s="68">
        <f t="shared" si="14"/>
        <v>0</v>
      </c>
      <c r="H54" s="68">
        <f t="shared" si="15"/>
        <v>0</v>
      </c>
      <c r="I54" s="69">
        <f t="shared" si="16"/>
        <v>0</v>
      </c>
      <c r="J54" s="70"/>
      <c r="K54" s="70"/>
      <c r="L54" s="70"/>
      <c r="M54" s="70"/>
      <c r="N54" s="65"/>
      <c r="O54" s="71"/>
      <c r="P54" s="70"/>
      <c r="Q54" s="70"/>
      <c r="R54" s="70"/>
      <c r="S54" s="70"/>
      <c r="T54" s="65"/>
      <c r="U54" s="72"/>
      <c r="V54" s="70"/>
      <c r="W54" s="70"/>
      <c r="X54" s="70"/>
      <c r="Y54" s="70"/>
      <c r="Z54" s="65"/>
      <c r="AA54" s="71"/>
      <c r="AB54" s="70"/>
      <c r="AC54" s="70"/>
      <c r="AD54" s="84"/>
      <c r="AE54" s="155"/>
      <c r="AF54" s="156"/>
      <c r="AG54" s="72"/>
      <c r="AH54" s="136"/>
      <c r="AI54" s="70"/>
      <c r="AJ54" s="70"/>
      <c r="AK54" s="70"/>
      <c r="AL54" s="65"/>
      <c r="AM54" s="71"/>
      <c r="AN54" s="70"/>
      <c r="AO54" s="70"/>
      <c r="AP54" s="84"/>
      <c r="AQ54" s="70"/>
      <c r="AR54" s="65"/>
      <c r="AS54" s="72"/>
      <c r="AT54" s="131"/>
      <c r="AU54" s="155"/>
      <c r="AV54" s="70"/>
      <c r="AW54" s="70"/>
      <c r="AX54" s="65"/>
      <c r="AY54" s="72"/>
      <c r="AZ54" s="130"/>
      <c r="BA54" s="155"/>
      <c r="BB54" s="70"/>
      <c r="BC54" s="70"/>
      <c r="BD54" s="65">
        <v>10</v>
      </c>
      <c r="BE54" s="71"/>
    </row>
    <row r="55" spans="1:57">
      <c r="A55" s="91">
        <f t="shared" si="17"/>
        <v>41</v>
      </c>
      <c r="B55" s="154" t="s">
        <v>74</v>
      </c>
      <c r="C55" s="64">
        <f t="shared" si="11"/>
        <v>1</v>
      </c>
      <c r="D55" s="65">
        <f t="shared" si="10"/>
        <v>5</v>
      </c>
      <c r="E55" s="66">
        <f t="shared" si="12"/>
        <v>0</v>
      </c>
      <c r="F55" s="67">
        <f t="shared" si="13"/>
        <v>0</v>
      </c>
      <c r="G55" s="68">
        <f t="shared" si="14"/>
        <v>0</v>
      </c>
      <c r="H55" s="68">
        <f t="shared" si="15"/>
        <v>0</v>
      </c>
      <c r="I55" s="69">
        <f t="shared" si="16"/>
        <v>0</v>
      </c>
      <c r="J55" s="70"/>
      <c r="K55" s="70"/>
      <c r="L55" s="70"/>
      <c r="M55" s="70"/>
      <c r="N55" s="65"/>
      <c r="O55" s="71"/>
      <c r="P55" s="70"/>
      <c r="Q55" s="70"/>
      <c r="R55" s="70"/>
      <c r="S55" s="70"/>
      <c r="T55" s="65"/>
      <c r="U55" s="72"/>
      <c r="V55" s="70"/>
      <c r="W55" s="70"/>
      <c r="X55" s="70"/>
      <c r="Y55" s="70"/>
      <c r="Z55" s="65"/>
      <c r="AA55" s="71"/>
      <c r="AB55" s="70"/>
      <c r="AC55" s="70"/>
      <c r="AD55" s="84"/>
      <c r="AE55" s="155"/>
      <c r="AF55" s="156"/>
      <c r="AG55" s="72"/>
      <c r="AH55" s="136"/>
      <c r="AI55" s="70"/>
      <c r="AJ55" s="70"/>
      <c r="AK55" s="70"/>
      <c r="AL55" s="65"/>
      <c r="AM55" s="71"/>
      <c r="AN55" s="70"/>
      <c r="AO55" s="70"/>
      <c r="AP55" s="84"/>
      <c r="AQ55" s="70"/>
      <c r="AR55" s="65"/>
      <c r="AS55" s="72"/>
      <c r="AT55" s="131"/>
      <c r="AU55" s="155"/>
      <c r="AV55" s="70"/>
      <c r="AW55" s="70"/>
      <c r="AX55" s="65"/>
      <c r="AY55" s="72"/>
      <c r="AZ55" s="130"/>
      <c r="BA55" s="155"/>
      <c r="BB55" s="70"/>
      <c r="BC55" s="70"/>
      <c r="BD55" s="65">
        <v>5</v>
      </c>
      <c r="BE55" s="71" t="s">
        <v>29</v>
      </c>
    </row>
    <row r="56" spans="1:57" ht="13.5" thickBot="1">
      <c r="A56" s="147" t="s">
        <v>75</v>
      </c>
      <c r="B56" s="148"/>
      <c r="C56" s="33"/>
      <c r="D56" s="116"/>
      <c r="E56" s="33"/>
      <c r="F56" s="33"/>
      <c r="G56" s="33"/>
      <c r="H56" s="33"/>
      <c r="I56" s="33"/>
      <c r="J56" s="149"/>
      <c r="K56" s="149"/>
      <c r="L56" s="149"/>
      <c r="M56" s="149"/>
      <c r="N56" s="116"/>
      <c r="O56" s="115"/>
      <c r="P56" s="149"/>
      <c r="Q56" s="149"/>
      <c r="R56" s="149"/>
      <c r="S56" s="149"/>
      <c r="T56" s="116"/>
      <c r="U56" s="115"/>
      <c r="V56" s="149"/>
      <c r="W56" s="149"/>
      <c r="X56" s="149"/>
      <c r="Y56" s="149"/>
      <c r="Z56" s="116"/>
      <c r="AA56" s="115"/>
      <c r="AB56" s="149"/>
      <c r="AC56" s="149"/>
      <c r="AD56" s="149"/>
      <c r="AE56" s="149"/>
      <c r="AF56" s="116"/>
      <c r="AG56" s="115"/>
      <c r="AH56" s="149"/>
      <c r="AI56" s="149"/>
      <c r="AJ56" s="149"/>
      <c r="AK56" s="149"/>
      <c r="AL56" s="116"/>
      <c r="AM56" s="116"/>
      <c r="AN56" s="150"/>
      <c r="AO56" s="150"/>
      <c r="AP56" s="150"/>
      <c r="AQ56" s="150"/>
      <c r="AR56" s="116"/>
      <c r="AS56" s="116"/>
      <c r="AT56" s="150"/>
      <c r="AU56" s="150"/>
      <c r="AV56" s="150"/>
      <c r="AW56" s="150"/>
      <c r="AX56" s="116"/>
      <c r="AY56" s="116"/>
      <c r="AZ56" s="150"/>
      <c r="BA56" s="150"/>
      <c r="BB56" s="150"/>
      <c r="BC56" s="150"/>
      <c r="BD56" s="116"/>
      <c r="BE56" s="151"/>
    </row>
    <row r="57" spans="1:57" ht="24" customHeight="1" thickBot="1">
      <c r="A57" s="152" t="s">
        <v>76</v>
      </c>
      <c r="B57" s="153" t="s">
        <v>77</v>
      </c>
      <c r="C57" s="58"/>
      <c r="D57" s="59">
        <f t="shared" ref="D57:D71" si="18">N57+T57+Z57+AF57+AL57+AR57+AX57+BD57</f>
        <v>45</v>
      </c>
      <c r="E57" s="60">
        <f>SUM(E58:E70)</f>
        <v>405</v>
      </c>
      <c r="F57" s="58"/>
      <c r="G57" s="58"/>
      <c r="H57" s="58"/>
      <c r="I57" s="58"/>
      <c r="J57" s="58"/>
      <c r="K57" s="58"/>
      <c r="L57" s="58"/>
      <c r="M57" s="58"/>
      <c r="N57" s="59">
        <f>SUM(N58:N63)</f>
        <v>0</v>
      </c>
      <c r="O57" s="58"/>
      <c r="P57" s="58"/>
      <c r="Q57" s="58"/>
      <c r="R57" s="58"/>
      <c r="S57" s="58"/>
      <c r="T57" s="59">
        <f>SUM(T58:T63)</f>
        <v>0</v>
      </c>
      <c r="U57" s="58"/>
      <c r="V57" s="58"/>
      <c r="W57" s="58"/>
      <c r="X57" s="58"/>
      <c r="Y57" s="58"/>
      <c r="Z57" s="59">
        <f>SUM(Z58:Z63)</f>
        <v>0</v>
      </c>
      <c r="AA57" s="58"/>
      <c r="AB57" s="58"/>
      <c r="AC57" s="58"/>
      <c r="AD57" s="58"/>
      <c r="AE57" s="58"/>
      <c r="AF57" s="59">
        <f>SUM(AF58:AF63)</f>
        <v>0</v>
      </c>
      <c r="AG57" s="58"/>
      <c r="AH57" s="58"/>
      <c r="AI57" s="58"/>
      <c r="AJ57" s="58"/>
      <c r="AK57" s="58"/>
      <c r="AL57" s="59">
        <f>SUM(AL58:AL70)</f>
        <v>17</v>
      </c>
      <c r="AM57" s="58"/>
      <c r="AN57" s="58"/>
      <c r="AO57" s="58"/>
      <c r="AP57" s="58"/>
      <c r="AQ57" s="58"/>
      <c r="AR57" s="59">
        <f>SUM(AR58:AR70)</f>
        <v>11</v>
      </c>
      <c r="AS57" s="58"/>
      <c r="AT57" s="58"/>
      <c r="AU57" s="58"/>
      <c r="AV57" s="58"/>
      <c r="AW57" s="58"/>
      <c r="AX57" s="59">
        <f>SUM(AX58:AX70)</f>
        <v>6</v>
      </c>
      <c r="AY57" s="58"/>
      <c r="AZ57" s="58"/>
      <c r="BA57" s="58"/>
      <c r="BB57" s="58"/>
      <c r="BC57" s="58"/>
      <c r="BD57" s="59">
        <f>SUM(BD58:BD70)</f>
        <v>11</v>
      </c>
      <c r="BE57" s="58"/>
    </row>
    <row r="58" spans="1:57">
      <c r="A58" s="91">
        <v>43</v>
      </c>
      <c r="B58" s="154" t="s">
        <v>78</v>
      </c>
      <c r="C58" s="64">
        <f t="shared" ref="C58:C70" si="19">COUNTA(O58,U58,AA58,AG58,AM58,AS58,AY58,BE58)</f>
        <v>1</v>
      </c>
      <c r="D58" s="65">
        <f t="shared" si="18"/>
        <v>3</v>
      </c>
      <c r="E58" s="66">
        <f t="shared" ref="E58:E70" si="20">SUM(J58:M58,P58:S58,V58:Y58,AB58:AE58,AH58:AK58,AN58:AQ58,AT58:AW58,AZ58:BC58)*15</f>
        <v>15</v>
      </c>
      <c r="F58" s="67">
        <f t="shared" ref="F58:F70" si="21">SUM(J58,P58,V58,AB58,AH58,AN58,AT58,AZ58)*15</f>
        <v>15</v>
      </c>
      <c r="G58" s="68">
        <f t="shared" ref="G58:G70" si="22">SUM(K58,Q58,W58,AC58,AI58,AO58,AU58,BA58)*15</f>
        <v>0</v>
      </c>
      <c r="H58" s="68">
        <f t="shared" ref="H58:H70" si="23">SUM(L58,R58,X58,AD58,AJ58,AP58,AV58,BB58)*15</f>
        <v>0</v>
      </c>
      <c r="I58" s="69">
        <f t="shared" ref="I58:I70" si="24">SUM(M58,S58,Y58,AE58,AK58,AQ58,AW58,BC58)*15</f>
        <v>0</v>
      </c>
      <c r="J58" s="70"/>
      <c r="K58" s="70"/>
      <c r="L58" s="70"/>
      <c r="M58" s="70"/>
      <c r="N58" s="65"/>
      <c r="O58" s="71"/>
      <c r="P58" s="70"/>
      <c r="Q58" s="70"/>
      <c r="R58" s="70"/>
      <c r="S58" s="70"/>
      <c r="T58" s="65"/>
      <c r="U58" s="72"/>
      <c r="V58" s="70"/>
      <c r="W58" s="70"/>
      <c r="X58" s="70"/>
      <c r="Y58" s="70"/>
      <c r="Z58" s="65"/>
      <c r="AA58" s="71"/>
      <c r="AB58" s="70"/>
      <c r="AC58" s="70"/>
      <c r="AD58" s="84"/>
      <c r="AE58" s="155"/>
      <c r="AF58" s="156"/>
      <c r="AG58" s="72"/>
      <c r="AH58" s="136">
        <v>1</v>
      </c>
      <c r="AI58" s="70"/>
      <c r="AJ58" s="70"/>
      <c r="AK58" s="70"/>
      <c r="AL58" s="65">
        <v>3</v>
      </c>
      <c r="AM58" s="71" t="s">
        <v>29</v>
      </c>
      <c r="AN58" s="70"/>
      <c r="AO58" s="70"/>
      <c r="AP58" s="84"/>
      <c r="AQ58" s="70"/>
      <c r="AR58" s="65"/>
      <c r="AS58" s="72"/>
      <c r="AT58" s="131"/>
      <c r="AU58" s="155"/>
      <c r="AV58" s="70"/>
      <c r="AW58" s="70"/>
      <c r="AX58" s="65"/>
      <c r="AY58" s="72"/>
      <c r="AZ58" s="130"/>
      <c r="BA58" s="155"/>
      <c r="BB58" s="70"/>
      <c r="BC58" s="70"/>
      <c r="BD58" s="65"/>
      <c r="BE58" s="71"/>
    </row>
    <row r="59" spans="1:57">
      <c r="A59" s="91">
        <f>A58+1</f>
        <v>44</v>
      </c>
      <c r="B59" s="154" t="s">
        <v>79</v>
      </c>
      <c r="C59" s="64">
        <f t="shared" si="19"/>
        <v>1</v>
      </c>
      <c r="D59" s="65">
        <f t="shared" si="18"/>
        <v>4</v>
      </c>
      <c r="E59" s="66">
        <f t="shared" si="20"/>
        <v>30</v>
      </c>
      <c r="F59" s="67">
        <f t="shared" si="21"/>
        <v>15</v>
      </c>
      <c r="G59" s="68">
        <f t="shared" si="22"/>
        <v>0</v>
      </c>
      <c r="H59" s="68">
        <f t="shared" si="23"/>
        <v>15</v>
      </c>
      <c r="I59" s="69">
        <f t="shared" si="24"/>
        <v>0</v>
      </c>
      <c r="J59" s="70"/>
      <c r="K59" s="70"/>
      <c r="L59" s="70"/>
      <c r="M59" s="70"/>
      <c r="N59" s="65"/>
      <c r="O59" s="71"/>
      <c r="P59" s="70"/>
      <c r="Q59" s="70"/>
      <c r="R59" s="70"/>
      <c r="S59" s="70"/>
      <c r="T59" s="65"/>
      <c r="U59" s="72"/>
      <c r="V59" s="70"/>
      <c r="W59" s="70"/>
      <c r="X59" s="70"/>
      <c r="Y59" s="70"/>
      <c r="Z59" s="65"/>
      <c r="AA59" s="71"/>
      <c r="AB59" s="70"/>
      <c r="AC59" s="70"/>
      <c r="AD59" s="84"/>
      <c r="AE59" s="155"/>
      <c r="AF59" s="156"/>
      <c r="AG59" s="72"/>
      <c r="AH59" s="136"/>
      <c r="AI59" s="70"/>
      <c r="AJ59" s="70"/>
      <c r="AK59" s="70"/>
      <c r="AL59" s="65"/>
      <c r="AM59" s="71"/>
      <c r="AN59" s="70">
        <v>1</v>
      </c>
      <c r="AO59" s="70"/>
      <c r="AP59" s="84">
        <v>1</v>
      </c>
      <c r="AQ59" s="70"/>
      <c r="AR59" s="65">
        <v>4</v>
      </c>
      <c r="AS59" s="72" t="s">
        <v>29</v>
      </c>
      <c r="AT59" s="131"/>
      <c r="AU59" s="155"/>
      <c r="AV59" s="70"/>
      <c r="AW59" s="70"/>
      <c r="AX59" s="65"/>
      <c r="AY59" s="72"/>
      <c r="AZ59" s="130"/>
      <c r="BA59" s="155"/>
      <c r="BB59" s="70"/>
      <c r="BC59" s="70"/>
      <c r="BD59" s="65"/>
      <c r="BE59" s="71"/>
    </row>
    <row r="60" spans="1:57">
      <c r="A60" s="91">
        <f t="shared" ref="A60:A70" si="25">A59+1</f>
        <v>45</v>
      </c>
      <c r="B60" s="154" t="s">
        <v>80</v>
      </c>
      <c r="C60" s="64">
        <f t="shared" si="19"/>
        <v>1</v>
      </c>
      <c r="D60" s="65">
        <f t="shared" si="18"/>
        <v>4</v>
      </c>
      <c r="E60" s="66">
        <f t="shared" si="20"/>
        <v>45</v>
      </c>
      <c r="F60" s="67">
        <f t="shared" si="21"/>
        <v>15</v>
      </c>
      <c r="G60" s="68">
        <f t="shared" si="22"/>
        <v>0</v>
      </c>
      <c r="H60" s="68">
        <f t="shared" si="23"/>
        <v>30</v>
      </c>
      <c r="I60" s="69">
        <f t="shared" si="24"/>
        <v>0</v>
      </c>
      <c r="J60" s="70"/>
      <c r="K60" s="70"/>
      <c r="L60" s="70"/>
      <c r="M60" s="70"/>
      <c r="N60" s="65"/>
      <c r="O60" s="71"/>
      <c r="P60" s="70"/>
      <c r="Q60" s="70"/>
      <c r="R60" s="70"/>
      <c r="S60" s="70"/>
      <c r="T60" s="65"/>
      <c r="U60" s="72"/>
      <c r="V60" s="70"/>
      <c r="W60" s="70"/>
      <c r="X60" s="70"/>
      <c r="Y60" s="70"/>
      <c r="Z60" s="65"/>
      <c r="AA60" s="71"/>
      <c r="AB60" s="70"/>
      <c r="AC60" s="70"/>
      <c r="AD60" s="84"/>
      <c r="AE60" s="155"/>
      <c r="AF60" s="156"/>
      <c r="AG60" s="72"/>
      <c r="AH60" s="136">
        <v>1</v>
      </c>
      <c r="AI60" s="70"/>
      <c r="AJ60" s="70">
        <v>2</v>
      </c>
      <c r="AK60" s="70"/>
      <c r="AL60" s="65">
        <v>4</v>
      </c>
      <c r="AM60" s="71" t="s">
        <v>29</v>
      </c>
      <c r="AN60" s="70"/>
      <c r="AO60" s="70"/>
      <c r="AP60" s="84"/>
      <c r="AQ60" s="70"/>
      <c r="AR60" s="65"/>
      <c r="AS60" s="72"/>
      <c r="AT60" s="131"/>
      <c r="AU60" s="155"/>
      <c r="AV60" s="70"/>
      <c r="AW60" s="70"/>
      <c r="AX60" s="65"/>
      <c r="AY60" s="72"/>
      <c r="AZ60" s="130"/>
      <c r="BA60" s="155"/>
      <c r="BB60" s="70"/>
      <c r="BC60" s="70"/>
      <c r="BD60" s="65"/>
      <c r="BE60" s="71"/>
    </row>
    <row r="61" spans="1:57">
      <c r="A61" s="91">
        <f t="shared" si="25"/>
        <v>46</v>
      </c>
      <c r="B61" s="154" t="s">
        <v>81</v>
      </c>
      <c r="C61" s="64">
        <f t="shared" si="19"/>
        <v>1</v>
      </c>
      <c r="D61" s="65">
        <f t="shared" si="18"/>
        <v>4</v>
      </c>
      <c r="E61" s="66">
        <f t="shared" si="20"/>
        <v>45</v>
      </c>
      <c r="F61" s="67">
        <f t="shared" si="21"/>
        <v>15</v>
      </c>
      <c r="G61" s="68">
        <f t="shared" si="22"/>
        <v>0</v>
      </c>
      <c r="H61" s="68">
        <f t="shared" si="23"/>
        <v>30</v>
      </c>
      <c r="I61" s="69">
        <f t="shared" si="24"/>
        <v>0</v>
      </c>
      <c r="J61" s="70"/>
      <c r="K61" s="70"/>
      <c r="L61" s="70"/>
      <c r="M61" s="70"/>
      <c r="N61" s="65"/>
      <c r="O61" s="71"/>
      <c r="P61" s="70"/>
      <c r="Q61" s="70"/>
      <c r="R61" s="70"/>
      <c r="S61" s="70"/>
      <c r="T61" s="65"/>
      <c r="U61" s="72"/>
      <c r="V61" s="70"/>
      <c r="W61" s="70"/>
      <c r="X61" s="70"/>
      <c r="Y61" s="70"/>
      <c r="Z61" s="65"/>
      <c r="AA61" s="71"/>
      <c r="AB61" s="70"/>
      <c r="AC61" s="70"/>
      <c r="AD61" s="84"/>
      <c r="AE61" s="155"/>
      <c r="AF61" s="156"/>
      <c r="AG61" s="72"/>
      <c r="AH61" s="136"/>
      <c r="AI61" s="70"/>
      <c r="AJ61" s="70"/>
      <c r="AK61" s="70"/>
      <c r="AL61" s="65"/>
      <c r="AM61" s="71"/>
      <c r="AN61" s="70">
        <v>1</v>
      </c>
      <c r="AO61" s="70"/>
      <c r="AP61" s="84">
        <v>2</v>
      </c>
      <c r="AQ61" s="70"/>
      <c r="AR61" s="65">
        <v>4</v>
      </c>
      <c r="AS61" s="72" t="s">
        <v>29</v>
      </c>
      <c r="AT61" s="131"/>
      <c r="AU61" s="155"/>
      <c r="AV61" s="70"/>
      <c r="AW61" s="70"/>
      <c r="AX61" s="65"/>
      <c r="AY61" s="72"/>
      <c r="AZ61" s="130"/>
      <c r="BA61" s="155"/>
      <c r="BB61" s="70"/>
      <c r="BC61" s="70"/>
      <c r="BD61" s="65"/>
      <c r="BE61" s="71"/>
    </row>
    <row r="62" spans="1:57">
      <c r="A62" s="91">
        <f t="shared" si="25"/>
        <v>47</v>
      </c>
      <c r="B62" s="157" t="s">
        <v>82</v>
      </c>
      <c r="C62" s="64">
        <f t="shared" si="19"/>
        <v>0</v>
      </c>
      <c r="D62" s="65">
        <f t="shared" si="18"/>
        <v>4</v>
      </c>
      <c r="E62" s="66">
        <f t="shared" si="20"/>
        <v>30</v>
      </c>
      <c r="F62" s="67">
        <f t="shared" si="21"/>
        <v>15</v>
      </c>
      <c r="G62" s="68">
        <f t="shared" si="22"/>
        <v>0</v>
      </c>
      <c r="H62" s="68">
        <f t="shared" si="23"/>
        <v>0</v>
      </c>
      <c r="I62" s="69">
        <f t="shared" si="24"/>
        <v>15</v>
      </c>
      <c r="J62" s="70"/>
      <c r="K62" s="70"/>
      <c r="L62" s="70"/>
      <c r="M62" s="70"/>
      <c r="N62" s="65"/>
      <c r="O62" s="71"/>
      <c r="P62" s="70"/>
      <c r="Q62" s="70"/>
      <c r="R62" s="70"/>
      <c r="S62" s="70"/>
      <c r="T62" s="65"/>
      <c r="U62" s="72"/>
      <c r="V62" s="70"/>
      <c r="W62" s="70"/>
      <c r="X62" s="70"/>
      <c r="Y62" s="70"/>
      <c r="Z62" s="65"/>
      <c r="AA62" s="71"/>
      <c r="AB62" s="70"/>
      <c r="AC62" s="70"/>
      <c r="AD62" s="84"/>
      <c r="AE62" s="155"/>
      <c r="AF62" s="156"/>
      <c r="AG62" s="72"/>
      <c r="AH62" s="136">
        <v>1</v>
      </c>
      <c r="AI62" s="70"/>
      <c r="AJ62" s="70"/>
      <c r="AK62" s="70">
        <v>1</v>
      </c>
      <c r="AL62" s="65">
        <v>4</v>
      </c>
      <c r="AM62" s="71"/>
      <c r="AN62" s="70"/>
      <c r="AO62" s="70"/>
      <c r="AP62" s="84"/>
      <c r="AQ62" s="70"/>
      <c r="AR62" s="65"/>
      <c r="AS62" s="72"/>
      <c r="AT62" s="131"/>
      <c r="AU62" s="155"/>
      <c r="AV62" s="70"/>
      <c r="AW62" s="70"/>
      <c r="AX62" s="65"/>
      <c r="AY62" s="72"/>
      <c r="AZ62" s="130"/>
      <c r="BA62" s="155"/>
      <c r="BB62" s="70"/>
      <c r="BC62" s="70"/>
      <c r="BD62" s="65"/>
      <c r="BE62" s="71"/>
    </row>
    <row r="63" spans="1:57" ht="22.5">
      <c r="A63" s="91">
        <f t="shared" si="25"/>
        <v>48</v>
      </c>
      <c r="B63" s="118" t="s">
        <v>83</v>
      </c>
      <c r="C63" s="64">
        <f t="shared" si="19"/>
        <v>0</v>
      </c>
      <c r="D63" s="65">
        <f t="shared" si="18"/>
        <v>3</v>
      </c>
      <c r="E63" s="66">
        <f t="shared" si="20"/>
        <v>30</v>
      </c>
      <c r="F63" s="67">
        <f t="shared" si="21"/>
        <v>15</v>
      </c>
      <c r="G63" s="68">
        <f t="shared" si="22"/>
        <v>0</v>
      </c>
      <c r="H63" s="68">
        <f t="shared" si="23"/>
        <v>15</v>
      </c>
      <c r="I63" s="69">
        <f t="shared" si="24"/>
        <v>0</v>
      </c>
      <c r="J63" s="70"/>
      <c r="K63" s="70"/>
      <c r="L63" s="70"/>
      <c r="M63" s="70"/>
      <c r="N63" s="65"/>
      <c r="O63" s="71"/>
      <c r="P63" s="70"/>
      <c r="Q63" s="70"/>
      <c r="R63" s="70"/>
      <c r="S63" s="70"/>
      <c r="T63" s="65"/>
      <c r="U63" s="72"/>
      <c r="V63" s="70"/>
      <c r="W63" s="70"/>
      <c r="X63" s="70"/>
      <c r="Y63" s="70"/>
      <c r="Z63" s="65"/>
      <c r="AA63" s="71"/>
      <c r="AB63" s="70"/>
      <c r="AC63" s="70"/>
      <c r="AD63" s="84"/>
      <c r="AE63" s="155"/>
      <c r="AF63" s="156"/>
      <c r="AG63" s="72"/>
      <c r="AH63" s="136"/>
      <c r="AI63" s="70"/>
      <c r="AJ63" s="70"/>
      <c r="AK63" s="70"/>
      <c r="AL63" s="65"/>
      <c r="AM63" s="71"/>
      <c r="AN63" s="70"/>
      <c r="AO63" s="70"/>
      <c r="AP63" s="84"/>
      <c r="AQ63" s="70"/>
      <c r="AR63" s="65"/>
      <c r="AS63" s="72"/>
      <c r="AT63" s="131">
        <v>1</v>
      </c>
      <c r="AU63" s="155"/>
      <c r="AV63" s="70">
        <v>1</v>
      </c>
      <c r="AW63" s="70"/>
      <c r="AX63" s="65">
        <v>3</v>
      </c>
      <c r="AY63" s="72"/>
      <c r="AZ63" s="130"/>
      <c r="BA63" s="155"/>
      <c r="BB63" s="70"/>
      <c r="BC63" s="70"/>
      <c r="BD63" s="65"/>
      <c r="BE63" s="71"/>
    </row>
    <row r="64" spans="1:57">
      <c r="A64" s="91">
        <f>A63+1</f>
        <v>49</v>
      </c>
      <c r="B64" s="118" t="s">
        <v>165</v>
      </c>
      <c r="C64" s="64">
        <f t="shared" si="19"/>
        <v>0</v>
      </c>
      <c r="D64" s="65">
        <f t="shared" si="18"/>
        <v>3</v>
      </c>
      <c r="E64" s="66">
        <f t="shared" si="20"/>
        <v>30</v>
      </c>
      <c r="F64" s="67">
        <f t="shared" si="21"/>
        <v>0</v>
      </c>
      <c r="G64" s="68">
        <f t="shared" si="22"/>
        <v>0</v>
      </c>
      <c r="H64" s="68">
        <f t="shared" si="23"/>
        <v>30</v>
      </c>
      <c r="I64" s="69">
        <f t="shared" si="24"/>
        <v>0</v>
      </c>
      <c r="J64" s="70"/>
      <c r="K64" s="70"/>
      <c r="L64" s="70"/>
      <c r="M64" s="70"/>
      <c r="N64" s="65"/>
      <c r="O64" s="71"/>
      <c r="P64" s="70"/>
      <c r="Q64" s="70"/>
      <c r="R64" s="70"/>
      <c r="S64" s="70"/>
      <c r="T64" s="65"/>
      <c r="U64" s="72"/>
      <c r="V64" s="70"/>
      <c r="W64" s="70"/>
      <c r="X64" s="70"/>
      <c r="Y64" s="70"/>
      <c r="Z64" s="65"/>
      <c r="AA64" s="71"/>
      <c r="AB64" s="70"/>
      <c r="AC64" s="70"/>
      <c r="AD64" s="84"/>
      <c r="AE64" s="155"/>
      <c r="AF64" s="156"/>
      <c r="AG64" s="72"/>
      <c r="AH64" s="136"/>
      <c r="AI64" s="70"/>
      <c r="AJ64" s="70"/>
      <c r="AK64" s="70"/>
      <c r="AL64" s="65"/>
      <c r="AM64" s="71"/>
      <c r="AN64" s="70"/>
      <c r="AO64" s="70"/>
      <c r="AP64" s="84"/>
      <c r="AQ64" s="70"/>
      <c r="AR64" s="65"/>
      <c r="AS64" s="72"/>
      <c r="AT64" s="131"/>
      <c r="AU64" s="155"/>
      <c r="AV64" s="70"/>
      <c r="AW64" s="70"/>
      <c r="AX64" s="65"/>
      <c r="AY64" s="72"/>
      <c r="AZ64" s="130"/>
      <c r="BA64" s="155"/>
      <c r="BB64" s="70">
        <v>2</v>
      </c>
      <c r="BC64" s="70"/>
      <c r="BD64" s="65">
        <v>3</v>
      </c>
      <c r="BE64" s="71"/>
    </row>
    <row r="65" spans="1:57">
      <c r="A65" s="91">
        <f t="shared" si="25"/>
        <v>50</v>
      </c>
      <c r="B65" s="118" t="s">
        <v>84</v>
      </c>
      <c r="C65" s="64">
        <f t="shared" si="19"/>
        <v>0</v>
      </c>
      <c r="D65" s="65">
        <f t="shared" si="18"/>
        <v>3</v>
      </c>
      <c r="E65" s="66">
        <f t="shared" si="20"/>
        <v>30</v>
      </c>
      <c r="F65" s="67">
        <f t="shared" si="21"/>
        <v>15</v>
      </c>
      <c r="G65" s="68">
        <f t="shared" si="22"/>
        <v>0</v>
      </c>
      <c r="H65" s="68">
        <f t="shared" si="23"/>
        <v>15</v>
      </c>
      <c r="I65" s="69">
        <f t="shared" si="24"/>
        <v>0</v>
      </c>
      <c r="J65" s="70"/>
      <c r="K65" s="70"/>
      <c r="L65" s="70"/>
      <c r="M65" s="70"/>
      <c r="N65" s="65"/>
      <c r="O65" s="71"/>
      <c r="P65" s="70"/>
      <c r="Q65" s="70"/>
      <c r="R65" s="70"/>
      <c r="S65" s="70"/>
      <c r="T65" s="65"/>
      <c r="U65" s="72"/>
      <c r="V65" s="70"/>
      <c r="W65" s="70"/>
      <c r="X65" s="70"/>
      <c r="Y65" s="70"/>
      <c r="Z65" s="65"/>
      <c r="AA65" s="71"/>
      <c r="AB65" s="70"/>
      <c r="AC65" s="70"/>
      <c r="AD65" s="84"/>
      <c r="AE65" s="155"/>
      <c r="AF65" s="156"/>
      <c r="AG65" s="72"/>
      <c r="AH65" s="136">
        <v>1</v>
      </c>
      <c r="AI65" s="70"/>
      <c r="AJ65" s="70">
        <v>1</v>
      </c>
      <c r="AK65" s="70"/>
      <c r="AL65" s="65">
        <v>3</v>
      </c>
      <c r="AM65" s="71"/>
      <c r="AN65" s="70"/>
      <c r="AO65" s="70"/>
      <c r="AP65" s="84"/>
      <c r="AQ65" s="70"/>
      <c r="AR65" s="65"/>
      <c r="AS65" s="72"/>
      <c r="AT65" s="131"/>
      <c r="AU65" s="155"/>
      <c r="AV65" s="70"/>
      <c r="AW65" s="70"/>
      <c r="AX65" s="65"/>
      <c r="AY65" s="72"/>
      <c r="AZ65" s="130"/>
      <c r="BA65" s="155"/>
      <c r="BB65" s="70"/>
      <c r="BC65" s="70"/>
      <c r="BD65" s="65"/>
      <c r="BE65" s="71"/>
    </row>
    <row r="66" spans="1:57" s="339" customFormat="1">
      <c r="A66" s="359">
        <f t="shared" si="25"/>
        <v>51</v>
      </c>
      <c r="B66" s="358" t="s">
        <v>211</v>
      </c>
      <c r="C66" s="364">
        <v>0</v>
      </c>
      <c r="D66" s="367">
        <v>3</v>
      </c>
      <c r="E66" s="363">
        <v>45</v>
      </c>
      <c r="F66" s="362">
        <v>15</v>
      </c>
      <c r="G66" s="361">
        <v>0</v>
      </c>
      <c r="H66" s="361">
        <v>30</v>
      </c>
      <c r="I66" s="360">
        <v>0</v>
      </c>
      <c r="J66" s="369"/>
      <c r="K66" s="369"/>
      <c r="L66" s="369"/>
      <c r="M66" s="369"/>
      <c r="N66" s="367"/>
      <c r="O66" s="368"/>
      <c r="P66" s="369"/>
      <c r="Q66" s="369"/>
      <c r="R66" s="369"/>
      <c r="S66" s="369"/>
      <c r="T66" s="367"/>
      <c r="U66" s="366"/>
      <c r="V66" s="369"/>
      <c r="W66" s="369"/>
      <c r="X66" s="369"/>
      <c r="Y66" s="369"/>
      <c r="Z66" s="367"/>
      <c r="AA66" s="368"/>
      <c r="AB66" s="369"/>
      <c r="AC66" s="369"/>
      <c r="AD66" s="365"/>
      <c r="AE66" s="370"/>
      <c r="AF66" s="373"/>
      <c r="AG66" s="366"/>
      <c r="AH66" s="371"/>
      <c r="AI66" s="369"/>
      <c r="AJ66" s="369"/>
      <c r="AK66" s="369"/>
      <c r="AL66" s="367"/>
      <c r="AM66" s="368"/>
      <c r="AN66" s="371">
        <v>1</v>
      </c>
      <c r="AO66" s="369"/>
      <c r="AP66" s="357">
        <v>1</v>
      </c>
      <c r="AQ66" s="369"/>
      <c r="AR66" s="367">
        <v>3</v>
      </c>
      <c r="AS66" s="366"/>
      <c r="AT66" s="372"/>
      <c r="AU66" s="370"/>
      <c r="AV66" s="369"/>
      <c r="AW66" s="369"/>
      <c r="AX66" s="367"/>
      <c r="AY66" s="366"/>
      <c r="AZ66" s="374"/>
      <c r="BA66" s="370"/>
      <c r="BB66" s="369"/>
      <c r="BC66" s="369"/>
      <c r="BD66" s="367"/>
      <c r="BE66" s="368"/>
    </row>
    <row r="67" spans="1:57">
      <c r="A67" s="359">
        <f t="shared" si="25"/>
        <v>52</v>
      </c>
      <c r="B67" s="83" t="s">
        <v>85</v>
      </c>
      <c r="C67" s="64">
        <f t="shared" si="19"/>
        <v>0</v>
      </c>
      <c r="D67" s="77">
        <f t="shared" si="18"/>
        <v>4</v>
      </c>
      <c r="E67" s="66">
        <f t="shared" si="20"/>
        <v>15</v>
      </c>
      <c r="F67" s="67">
        <f t="shared" si="21"/>
        <v>0</v>
      </c>
      <c r="G67" s="68">
        <f t="shared" si="22"/>
        <v>0</v>
      </c>
      <c r="H67" s="68">
        <f t="shared" si="23"/>
        <v>0</v>
      </c>
      <c r="I67" s="69">
        <f t="shared" si="24"/>
        <v>15</v>
      </c>
      <c r="J67" s="78"/>
      <c r="K67" s="78"/>
      <c r="L67" s="78"/>
      <c r="M67" s="78"/>
      <c r="N67" s="77"/>
      <c r="O67" s="79"/>
      <c r="P67" s="78"/>
      <c r="Q67" s="78"/>
      <c r="R67" s="78"/>
      <c r="S67" s="78"/>
      <c r="T67" s="77"/>
      <c r="U67" s="80"/>
      <c r="V67" s="78"/>
      <c r="W67" s="78"/>
      <c r="X67" s="78"/>
      <c r="Y67" s="78"/>
      <c r="Z67" s="77"/>
      <c r="AA67" s="79"/>
      <c r="AB67" s="137"/>
      <c r="AC67" s="135"/>
      <c r="AD67" s="78"/>
      <c r="AE67" s="78"/>
      <c r="AF67" s="77"/>
      <c r="AG67" s="80"/>
      <c r="AH67" s="78"/>
      <c r="AI67" s="78"/>
      <c r="AJ67" s="78"/>
      <c r="AK67" s="78"/>
      <c r="AL67" s="77"/>
      <c r="AM67" s="79"/>
      <c r="AN67" s="78"/>
      <c r="AO67" s="78"/>
      <c r="AP67" s="78"/>
      <c r="AQ67" s="78"/>
      <c r="AR67" s="65"/>
      <c r="AS67" s="80"/>
      <c r="AT67" s="81"/>
      <c r="AU67" s="78"/>
      <c r="AV67" s="78"/>
      <c r="AW67" s="78"/>
      <c r="AX67" s="77"/>
      <c r="AY67" s="80"/>
      <c r="AZ67" s="82"/>
      <c r="BA67" s="78"/>
      <c r="BB67" s="78"/>
      <c r="BC67" s="78">
        <v>1</v>
      </c>
      <c r="BD67" s="65">
        <v>4</v>
      </c>
      <c r="BE67" s="79"/>
    </row>
    <row r="68" spans="1:57">
      <c r="A68" s="359">
        <f t="shared" si="25"/>
        <v>53</v>
      </c>
      <c r="B68" s="83" t="s">
        <v>86</v>
      </c>
      <c r="C68" s="64">
        <f t="shared" si="19"/>
        <v>0</v>
      </c>
      <c r="D68" s="65">
        <f t="shared" si="18"/>
        <v>3</v>
      </c>
      <c r="E68" s="66">
        <f t="shared" si="20"/>
        <v>30</v>
      </c>
      <c r="F68" s="67">
        <f t="shared" si="21"/>
        <v>15</v>
      </c>
      <c r="G68" s="68">
        <f t="shared" si="22"/>
        <v>0</v>
      </c>
      <c r="H68" s="68">
        <f t="shared" si="23"/>
        <v>15</v>
      </c>
      <c r="I68" s="69">
        <f t="shared" si="24"/>
        <v>0</v>
      </c>
      <c r="J68" s="70"/>
      <c r="K68" s="70"/>
      <c r="L68" s="70"/>
      <c r="M68" s="70"/>
      <c r="N68" s="65"/>
      <c r="O68" s="71"/>
      <c r="P68" s="84"/>
      <c r="Q68" s="84"/>
      <c r="R68" s="84"/>
      <c r="S68" s="84"/>
      <c r="T68" s="65"/>
      <c r="U68" s="72"/>
      <c r="V68" s="70"/>
      <c r="W68" s="70"/>
      <c r="X68" s="70"/>
      <c r="Y68" s="70"/>
      <c r="Z68" s="65"/>
      <c r="AA68" s="71"/>
      <c r="AB68" s="84"/>
      <c r="AC68" s="84"/>
      <c r="AD68" s="70"/>
      <c r="AE68" s="70"/>
      <c r="AF68" s="65"/>
      <c r="AG68" s="72"/>
      <c r="AH68" s="84">
        <v>1</v>
      </c>
      <c r="AI68" s="84"/>
      <c r="AJ68" s="70">
        <v>1</v>
      </c>
      <c r="AK68" s="70"/>
      <c r="AL68" s="65">
        <v>3</v>
      </c>
      <c r="AM68" s="71"/>
      <c r="AN68" s="84"/>
      <c r="AO68" s="84"/>
      <c r="AP68" s="84"/>
      <c r="AQ68" s="84"/>
      <c r="AR68" s="65"/>
      <c r="AS68" s="72"/>
      <c r="AT68" s="85"/>
      <c r="AU68" s="86"/>
      <c r="AV68" s="86"/>
      <c r="AW68" s="86"/>
      <c r="AX68" s="87"/>
      <c r="AY68" s="88"/>
      <c r="AZ68" s="89"/>
      <c r="BA68" s="86"/>
      <c r="BB68" s="86"/>
      <c r="BC68" s="86"/>
      <c r="BD68" s="87"/>
      <c r="BE68" s="90"/>
    </row>
    <row r="69" spans="1:57">
      <c r="A69" s="91">
        <f t="shared" si="25"/>
        <v>54</v>
      </c>
      <c r="B69" s="83" t="s">
        <v>87</v>
      </c>
      <c r="C69" s="64">
        <f t="shared" si="19"/>
        <v>0</v>
      </c>
      <c r="D69" s="77">
        <f t="shared" si="18"/>
        <v>3</v>
      </c>
      <c r="E69" s="66">
        <f t="shared" si="20"/>
        <v>30</v>
      </c>
      <c r="F69" s="67">
        <f t="shared" si="21"/>
        <v>15</v>
      </c>
      <c r="G69" s="68">
        <f t="shared" si="22"/>
        <v>0</v>
      </c>
      <c r="H69" s="68">
        <f t="shared" si="23"/>
        <v>15</v>
      </c>
      <c r="I69" s="69">
        <f t="shared" si="24"/>
        <v>0</v>
      </c>
      <c r="J69" s="78"/>
      <c r="K69" s="78"/>
      <c r="L69" s="78"/>
      <c r="M69" s="78"/>
      <c r="N69" s="77"/>
      <c r="O69" s="79"/>
      <c r="P69" s="78"/>
      <c r="Q69" s="78"/>
      <c r="R69" s="78"/>
      <c r="S69" s="78"/>
      <c r="T69" s="77"/>
      <c r="U69" s="80"/>
      <c r="V69" s="78"/>
      <c r="W69" s="78"/>
      <c r="X69" s="78"/>
      <c r="Y69" s="78"/>
      <c r="Z69" s="77"/>
      <c r="AA69" s="79"/>
      <c r="AB69" s="137"/>
      <c r="AC69" s="135"/>
      <c r="AD69" s="78"/>
      <c r="AE69" s="78"/>
      <c r="AF69" s="77"/>
      <c r="AG69" s="80"/>
      <c r="AH69" s="78"/>
      <c r="AI69" s="78"/>
      <c r="AJ69" s="78"/>
      <c r="AK69" s="78"/>
      <c r="AL69" s="77"/>
      <c r="AM69" s="79"/>
      <c r="AN69" s="78"/>
      <c r="AO69" s="78"/>
      <c r="AP69" s="78"/>
      <c r="AQ69" s="78"/>
      <c r="AR69" s="87"/>
      <c r="AS69" s="80"/>
      <c r="AT69" s="81">
        <v>1</v>
      </c>
      <c r="AU69" s="78"/>
      <c r="AV69" s="78">
        <v>1</v>
      </c>
      <c r="AW69" s="78"/>
      <c r="AX69" s="77">
        <v>3</v>
      </c>
      <c r="AY69" s="80"/>
      <c r="AZ69" s="82"/>
      <c r="BA69" s="78"/>
      <c r="BB69" s="78"/>
      <c r="BC69" s="78"/>
      <c r="BD69" s="77"/>
      <c r="BE69" s="79"/>
    </row>
    <row r="70" spans="1:57" ht="13.5" thickBot="1">
      <c r="A70" s="91">
        <f t="shared" si="25"/>
        <v>55</v>
      </c>
      <c r="B70" s="138" t="s">
        <v>88</v>
      </c>
      <c r="C70" s="98">
        <f t="shared" si="19"/>
        <v>1</v>
      </c>
      <c r="D70" s="140">
        <f t="shared" si="18"/>
        <v>4</v>
      </c>
      <c r="E70" s="46">
        <f t="shared" si="20"/>
        <v>30</v>
      </c>
      <c r="F70" s="45">
        <f t="shared" si="21"/>
        <v>15</v>
      </c>
      <c r="G70" s="100">
        <f t="shared" si="22"/>
        <v>0</v>
      </c>
      <c r="H70" s="100">
        <f t="shared" si="23"/>
        <v>15</v>
      </c>
      <c r="I70" s="101">
        <f t="shared" si="24"/>
        <v>0</v>
      </c>
      <c r="J70" s="139"/>
      <c r="K70" s="139"/>
      <c r="L70" s="139"/>
      <c r="M70" s="139"/>
      <c r="N70" s="140"/>
      <c r="O70" s="141"/>
      <c r="P70" s="139"/>
      <c r="Q70" s="139"/>
      <c r="R70" s="139"/>
      <c r="S70" s="139"/>
      <c r="T70" s="140"/>
      <c r="U70" s="142"/>
      <c r="V70" s="139"/>
      <c r="W70" s="139"/>
      <c r="X70" s="139"/>
      <c r="Y70" s="139"/>
      <c r="Z70" s="140"/>
      <c r="AA70" s="141"/>
      <c r="AB70" s="143"/>
      <c r="AC70" s="144"/>
      <c r="AD70" s="139"/>
      <c r="AE70" s="139"/>
      <c r="AF70" s="140"/>
      <c r="AG70" s="142"/>
      <c r="AH70" s="139"/>
      <c r="AI70" s="139"/>
      <c r="AJ70" s="139"/>
      <c r="AK70" s="139"/>
      <c r="AL70" s="140"/>
      <c r="AM70" s="141"/>
      <c r="AN70" s="139"/>
      <c r="AO70" s="139"/>
      <c r="AP70" s="139"/>
      <c r="AQ70" s="139"/>
      <c r="AR70" s="140"/>
      <c r="AS70" s="142"/>
      <c r="AT70" s="145"/>
      <c r="AU70" s="139"/>
      <c r="AV70" s="139"/>
      <c r="AW70" s="139"/>
      <c r="AX70" s="140"/>
      <c r="AY70" s="142"/>
      <c r="AZ70" s="146">
        <v>1</v>
      </c>
      <c r="BA70" s="139"/>
      <c r="BB70" s="139">
        <v>1</v>
      </c>
      <c r="BC70" s="139"/>
      <c r="BD70" s="140">
        <v>4</v>
      </c>
      <c r="BE70" s="141" t="s">
        <v>29</v>
      </c>
    </row>
    <row r="71" spans="1:57">
      <c r="A71" s="159"/>
      <c r="B71" s="160" t="s">
        <v>89</v>
      </c>
      <c r="D71" s="112">
        <f t="shared" si="18"/>
        <v>241</v>
      </c>
      <c r="E71" s="33"/>
      <c r="F71" s="33"/>
      <c r="G71" s="33"/>
      <c r="H71" s="33"/>
      <c r="I71" s="33"/>
      <c r="J71" s="149"/>
      <c r="K71" s="149"/>
      <c r="L71" s="149"/>
      <c r="M71" s="149"/>
      <c r="N71" s="112">
        <f>N10+N19+N29+N57</f>
        <v>29</v>
      </c>
      <c r="O71" s="115"/>
      <c r="P71" s="149"/>
      <c r="Q71" s="149"/>
      <c r="R71" s="149"/>
      <c r="S71" s="149"/>
      <c r="T71" s="112">
        <f>T10+T19+T29+T57</f>
        <v>29</v>
      </c>
      <c r="U71" s="115"/>
      <c r="V71" s="149"/>
      <c r="W71" s="149"/>
      <c r="X71" s="149"/>
      <c r="Y71" s="149"/>
      <c r="Z71" s="112">
        <f>Z10+Z19+Z29+Z57</f>
        <v>27</v>
      </c>
      <c r="AA71" s="115"/>
      <c r="AB71" s="149"/>
      <c r="AC71" s="149"/>
      <c r="AD71" s="149"/>
      <c r="AE71" s="149"/>
      <c r="AF71" s="112">
        <f>AF10+AF19+AF29+AF57</f>
        <v>30</v>
      </c>
      <c r="AG71" s="115"/>
      <c r="AH71" s="149"/>
      <c r="AI71" s="149"/>
      <c r="AJ71" s="149"/>
      <c r="AK71" s="149"/>
      <c r="AL71" s="112">
        <f>AL10+AL19+AL29+AL57</f>
        <v>28</v>
      </c>
      <c r="AM71" s="115"/>
      <c r="AN71" s="149"/>
      <c r="AO71" s="149"/>
      <c r="AP71" s="149"/>
      <c r="AQ71" s="149"/>
      <c r="AR71" s="112">
        <f>AR10+AR19+AR29+AR57</f>
        <v>28</v>
      </c>
      <c r="AS71" s="115"/>
      <c r="AT71" s="149"/>
      <c r="AU71" s="149"/>
      <c r="AV71" s="149"/>
      <c r="AW71" s="149"/>
      <c r="AX71" s="112">
        <f>AX10+AX19+AX29+AX57</f>
        <v>39</v>
      </c>
      <c r="AY71" s="115"/>
      <c r="AZ71" s="149"/>
      <c r="BA71" s="149"/>
      <c r="BB71" s="149"/>
      <c r="BC71" s="149"/>
      <c r="BD71" s="112">
        <f>BD10+BD19+BD29+BD57</f>
        <v>31</v>
      </c>
      <c r="BE71" s="115"/>
    </row>
    <row r="72" spans="1:57">
      <c r="A72" s="113"/>
      <c r="B72" s="114" t="s">
        <v>90</v>
      </c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</row>
    <row r="73" spans="1:57">
      <c r="A73" s="163"/>
      <c r="B73" s="164"/>
      <c r="C73" s="165">
        <f>SUM(C11:C17,C20:C27,C30:C55,C58:C70)</f>
        <v>26</v>
      </c>
      <c r="D73" s="166"/>
      <c r="E73" s="167">
        <f t="shared" ref="E73:M73" si="26">SUM(E11:E17,E20:E27,E30:E55,E58:E70)</f>
        <v>1695</v>
      </c>
      <c r="F73" s="168">
        <f t="shared" si="26"/>
        <v>720</v>
      </c>
      <c r="G73" s="168">
        <f t="shared" si="26"/>
        <v>225</v>
      </c>
      <c r="H73" s="168">
        <f t="shared" si="26"/>
        <v>615</v>
      </c>
      <c r="I73" s="169">
        <f t="shared" si="26"/>
        <v>135</v>
      </c>
      <c r="J73" s="170">
        <f t="shared" si="26"/>
        <v>8</v>
      </c>
      <c r="K73" s="170">
        <f t="shared" si="26"/>
        <v>2</v>
      </c>
      <c r="L73" s="170">
        <f t="shared" si="26"/>
        <v>6</v>
      </c>
      <c r="M73" s="170">
        <f t="shared" si="26"/>
        <v>0</v>
      </c>
      <c r="N73" s="166"/>
      <c r="O73" s="171">
        <f>COUNTA(O11:O17,O20:O27,O30:O55,O58:O70)</f>
        <v>4</v>
      </c>
      <c r="P73" s="170">
        <f>SUM(P11:P17,P20:P27,P30:P55,P58:P70)</f>
        <v>7</v>
      </c>
      <c r="Q73" s="170">
        <f>SUM(Q11:Q17,Q20:Q27,Q30:Q55,Q58:Q70)</f>
        <v>5</v>
      </c>
      <c r="R73" s="170">
        <f>SUM(R11:R17,R20:R27,R30:R55,R58:R70)</f>
        <v>3</v>
      </c>
      <c r="S73" s="170">
        <f>SUM(S11:S17,S20:S27,S30:S55,S58:S70)</f>
        <v>0</v>
      </c>
      <c r="T73" s="166"/>
      <c r="U73" s="171">
        <f>COUNTA(U11:U17,U20:U27,U30:U55,U58:U70)</f>
        <v>4</v>
      </c>
      <c r="V73" s="170">
        <f>SUM(V11:V17,V20:V27,V30:V55,V58:V70)</f>
        <v>5</v>
      </c>
      <c r="W73" s="170">
        <f>SUM(W11:W17,W20:W27,W30:W55,W58:W70)</f>
        <v>2</v>
      </c>
      <c r="X73" s="170">
        <f>SUM(X11:X17,X20:X27,X30:X55,X58:X70)</f>
        <v>7</v>
      </c>
      <c r="Y73" s="170">
        <f>SUM(Y11:Y17,Y20:Y27,Y30:Y55,Y58:Y70)</f>
        <v>0</v>
      </c>
      <c r="Z73" s="166"/>
      <c r="AA73" s="171">
        <f>COUNTA(AA11:AA17,AA20:AA27,AA30:AA55,AA58:AA70)</f>
        <v>4</v>
      </c>
      <c r="AB73" s="170">
        <f>SUM(AB11:AB17,AB20:AB27,AB30:AB55,AB58:AB70)</f>
        <v>7</v>
      </c>
      <c r="AC73" s="170">
        <f>SUM(AC11:AC17,AC20:AC27,AC30:AC55,AC58:AC70)</f>
        <v>2</v>
      </c>
      <c r="AD73" s="170">
        <f>SUM(AD11:AD17,AD20:AD27,AD30:AD55,AD58:AD70)</f>
        <v>8</v>
      </c>
      <c r="AE73" s="170">
        <f>SUM(AE11:AE17,AE20:AE27,AE30:AE55,AE58:AE70)</f>
        <v>2</v>
      </c>
      <c r="AF73" s="166"/>
      <c r="AG73" s="171">
        <f>COUNTA(AG11:AG17,AG20:AG27,AG30:AG55,AG58:AG70)</f>
        <v>4</v>
      </c>
      <c r="AH73" s="170">
        <f>SUM(AH11:AH17,AH20:AH27,AH30:AH55,AH58:AH70)</f>
        <v>8</v>
      </c>
      <c r="AI73" s="170">
        <f>SUM(AI11:AI17,AI20:AI27,AI30:AI55,AI58:AI70)</f>
        <v>2</v>
      </c>
      <c r="AJ73" s="170">
        <f>SUM(AJ11:AJ17,AJ20:AJ27,AJ30:AJ55,AJ58:AJ70)</f>
        <v>6</v>
      </c>
      <c r="AK73" s="170">
        <f>SUM(AK11:AK17,AK20:AK27,AK30:AK55,AK58:AK70)</f>
        <v>1</v>
      </c>
      <c r="AL73" s="112"/>
      <c r="AM73" s="171">
        <f>COUNTA(AM11:AM17,AM20:AM27,AM30:AM55,AM58:AM70)</f>
        <v>3</v>
      </c>
      <c r="AN73" s="170">
        <f>SUM(AN11:AN17,AN20:AN27,AN30:AN55,AN58:AN70)</f>
        <v>7</v>
      </c>
      <c r="AO73" s="170">
        <f>SUM(AO11:AO17,AO20:AO27,AO30:AO55,AO58:AO70)</f>
        <v>2</v>
      </c>
      <c r="AP73" s="170">
        <f>SUM(AP11:AP17,AP20:AP27,AP30:AP55,AP58:AP70)</f>
        <v>5</v>
      </c>
      <c r="AQ73" s="170">
        <f>SUM(AQ11:AQ17,AQ20:AQ27,AQ30:AQ55,AQ58:AQ70)</f>
        <v>3</v>
      </c>
      <c r="AR73" s="112"/>
      <c r="AS73" s="171">
        <f>COUNTA(AS11:AS17,AS20:AS27,AS30:AS55,AS58:AS70)</f>
        <v>4</v>
      </c>
      <c r="AT73" s="170">
        <f>SUM(AT11:AT17,AT20:AT27,AT30:AT55,AT58:AT70)</f>
        <v>4</v>
      </c>
      <c r="AU73" s="170">
        <f>SUM(AU11:AU17,AU20:AU27,AU30:AU55,AU58:AU70)</f>
        <v>0</v>
      </c>
      <c r="AV73" s="170">
        <f>SUM(AV11:AV17,AV20:AV27,AV30:AV55,AV58:AV70)</f>
        <v>2</v>
      </c>
      <c r="AW73" s="170">
        <f>SUM(AW11:AW17,AW20:AW27,AW30:AW55,AW58:AW70)</f>
        <v>1</v>
      </c>
      <c r="AX73" s="112"/>
      <c r="AY73" s="171">
        <f>COUNTA(AY11:AY17,AY20:AY27,AY30:AY55,AY58:AY70)</f>
        <v>1</v>
      </c>
      <c r="AZ73" s="170">
        <f>SUM(AZ11:AZ17,AZ20:AZ27,AZ30:AZ55,AZ58:AZ70)</f>
        <v>2</v>
      </c>
      <c r="BA73" s="170">
        <f>SUM(BA11:BA17,BA20:BA27,BA30:BA55,BA58:BA70)</f>
        <v>0</v>
      </c>
      <c r="BB73" s="170">
        <f>SUM(BB11:BB17,BB20:BB27,BB30:BB55,BB58:BB70)</f>
        <v>3</v>
      </c>
      <c r="BC73" s="170">
        <f>SUM(BC11:BC17,BC20:BC27,BC30:BC55,BC58:BC70)</f>
        <v>2</v>
      </c>
      <c r="BD73" s="112"/>
      <c r="BE73" s="171">
        <f>COUNTA(BE11:BE17,BE20:BE27,BE30:BE55,BE58:BE70)</f>
        <v>2</v>
      </c>
    </row>
    <row r="74" spans="1:57" ht="13.5" thickBot="1">
      <c r="A74" s="172"/>
      <c r="B74" s="173" t="s">
        <v>91</v>
      </c>
      <c r="C74" s="174"/>
      <c r="D74" s="175"/>
      <c r="E74" s="176"/>
      <c r="F74" s="176"/>
      <c r="G74" s="176"/>
      <c r="H74" s="176"/>
      <c r="I74" s="177"/>
      <c r="J74" s="178"/>
      <c r="K74" s="179">
        <f>SUM(J73:M73)</f>
        <v>16</v>
      </c>
      <c r="L74" s="180"/>
      <c r="M74" s="179"/>
      <c r="N74" s="179"/>
      <c r="O74" s="181"/>
      <c r="P74" s="182"/>
      <c r="Q74" s="175">
        <f>SUM(P73:S73)</f>
        <v>15</v>
      </c>
      <c r="R74" s="183"/>
      <c r="S74" s="175"/>
      <c r="T74" s="175"/>
      <c r="U74" s="184"/>
      <c r="V74" s="182"/>
      <c r="W74" s="175">
        <f>SUM(V73:Y73)</f>
        <v>14</v>
      </c>
      <c r="X74" s="183"/>
      <c r="Y74" s="175"/>
      <c r="Z74" s="175"/>
      <c r="AA74" s="185"/>
      <c r="AB74" s="186"/>
      <c r="AC74" s="175">
        <f>SUM(AB73:AE73)</f>
        <v>19</v>
      </c>
      <c r="AD74" s="183"/>
      <c r="AE74" s="175"/>
      <c r="AF74" s="175"/>
      <c r="AG74" s="187"/>
      <c r="AH74" s="186"/>
      <c r="AI74" s="175">
        <f>SUM(AH73:AK73)</f>
        <v>17</v>
      </c>
      <c r="AJ74" s="183"/>
      <c r="AK74" s="175"/>
      <c r="AL74" s="175"/>
      <c r="AM74" s="181"/>
      <c r="AN74" s="182"/>
      <c r="AO74" s="188">
        <f>SUM(AN73:AQ73)</f>
        <v>17</v>
      </c>
      <c r="AP74" s="183"/>
      <c r="AQ74" s="175"/>
      <c r="AR74" s="175"/>
      <c r="AS74" s="184"/>
      <c r="AT74" s="189"/>
      <c r="AU74" s="175">
        <f>SUM(AT73:AW73)</f>
        <v>7</v>
      </c>
      <c r="AV74" s="175"/>
      <c r="AW74" s="175"/>
      <c r="AX74" s="175"/>
      <c r="AY74" s="184"/>
      <c r="AZ74" s="189"/>
      <c r="BA74" s="175">
        <f>SUM(AZ73:BC73)</f>
        <v>7</v>
      </c>
      <c r="BB74" s="175"/>
      <c r="BC74" s="175"/>
      <c r="BD74" s="175"/>
      <c r="BE74" s="181"/>
    </row>
    <row r="75" spans="1:57" ht="14.25" thickTop="1" thickBot="1">
      <c r="A75" s="190" t="s">
        <v>92</v>
      </c>
      <c r="B75" s="191"/>
      <c r="C75" s="150"/>
      <c r="D75" s="112"/>
      <c r="E75" s="111"/>
      <c r="F75" s="109"/>
      <c r="G75" s="109"/>
      <c r="H75" s="109"/>
      <c r="I75" s="109"/>
      <c r="J75" s="111"/>
      <c r="K75" s="111"/>
      <c r="L75" s="111"/>
      <c r="M75" s="111"/>
      <c r="N75" s="112"/>
      <c r="O75" s="111"/>
      <c r="P75" s="111"/>
      <c r="Q75" s="111"/>
      <c r="R75" s="111"/>
      <c r="S75" s="111"/>
      <c r="T75" s="112"/>
      <c r="U75" s="111"/>
      <c r="V75" s="111"/>
      <c r="W75" s="111"/>
      <c r="X75" s="111"/>
      <c r="Y75" s="111"/>
      <c r="Z75" s="112"/>
      <c r="AA75" s="111"/>
      <c r="AB75" s="111"/>
      <c r="AC75" s="111"/>
      <c r="AD75" s="111"/>
      <c r="AE75" s="111"/>
      <c r="AF75" s="112"/>
      <c r="AG75" s="111"/>
      <c r="AH75" s="111"/>
      <c r="AI75" s="111"/>
      <c r="AJ75" s="111"/>
      <c r="AK75" s="111"/>
      <c r="AL75" s="112"/>
      <c r="AM75" s="111"/>
      <c r="AN75" s="111"/>
      <c r="AO75" s="111"/>
      <c r="AP75" s="111"/>
      <c r="AQ75" s="111"/>
      <c r="AR75" s="112"/>
      <c r="AS75" s="111"/>
      <c r="AT75" s="111"/>
      <c r="AU75" s="111"/>
      <c r="AV75" s="111"/>
      <c r="AW75" s="111"/>
      <c r="AX75" s="112"/>
      <c r="AY75" s="111"/>
      <c r="AZ75" s="111"/>
      <c r="BA75" s="111"/>
      <c r="BB75" s="111"/>
      <c r="BC75" s="111"/>
      <c r="BD75" s="112"/>
      <c r="BE75" s="111"/>
    </row>
    <row r="76" spans="1:57" ht="24" customHeight="1" thickBot="1">
      <c r="A76" s="152" t="s">
        <v>93</v>
      </c>
      <c r="B76" s="153" t="s">
        <v>77</v>
      </c>
      <c r="C76" s="58"/>
      <c r="D76" s="59">
        <f t="shared" ref="D76:D90" si="27">N76+T76+Z76+AF76+AL76+AR76+AX76+BD76</f>
        <v>45</v>
      </c>
      <c r="E76" s="60">
        <f>SUM(E77:E89)</f>
        <v>375</v>
      </c>
      <c r="F76" s="58"/>
      <c r="G76" s="58"/>
      <c r="H76" s="58"/>
      <c r="I76" s="58"/>
      <c r="J76" s="58"/>
      <c r="K76" s="58"/>
      <c r="L76" s="58"/>
      <c r="M76" s="58"/>
      <c r="N76" s="59">
        <f>SUM(N77:N80)</f>
        <v>0</v>
      </c>
      <c r="O76" s="58"/>
      <c r="P76" s="58"/>
      <c r="Q76" s="58"/>
      <c r="R76" s="58"/>
      <c r="S76" s="58"/>
      <c r="T76" s="59">
        <f>SUM(T77:T80)</f>
        <v>0</v>
      </c>
      <c r="U76" s="58"/>
      <c r="V76" s="58"/>
      <c r="W76" s="58"/>
      <c r="X76" s="58"/>
      <c r="Y76" s="58"/>
      <c r="Z76" s="59">
        <f>SUM(Z77:Z80)</f>
        <v>0</v>
      </c>
      <c r="AA76" s="58"/>
      <c r="AB76" s="58"/>
      <c r="AC76" s="58"/>
      <c r="AD76" s="58"/>
      <c r="AE76" s="58"/>
      <c r="AF76" s="59">
        <f>SUM(AF77:AF80)</f>
        <v>0</v>
      </c>
      <c r="AG76" s="58"/>
      <c r="AH76" s="58"/>
      <c r="AI76" s="58"/>
      <c r="AJ76" s="58"/>
      <c r="AK76" s="58"/>
      <c r="AL76" s="59">
        <f>SUM(AL77:AL89)</f>
        <v>21</v>
      </c>
      <c r="AM76" s="58"/>
      <c r="AN76" s="58"/>
      <c r="AO76" s="58"/>
      <c r="AP76" s="58"/>
      <c r="AQ76" s="58"/>
      <c r="AR76" s="59">
        <f>SUM(AR77:AR89)</f>
        <v>14</v>
      </c>
      <c r="AS76" s="58"/>
      <c r="AT76" s="58"/>
      <c r="AU76" s="58"/>
      <c r="AV76" s="58"/>
      <c r="AW76" s="58"/>
      <c r="AX76" s="59">
        <f>SUM(AX77:AX89)</f>
        <v>6</v>
      </c>
      <c r="AY76" s="58"/>
      <c r="AZ76" s="58"/>
      <c r="BA76" s="58"/>
      <c r="BB76" s="58"/>
      <c r="BC76" s="58"/>
      <c r="BD76" s="59">
        <f>SUM(BD77:BD89)</f>
        <v>4</v>
      </c>
      <c r="BE76" s="58"/>
    </row>
    <row r="77" spans="1:57" ht="22.5">
      <c r="A77" s="91">
        <v>43</v>
      </c>
      <c r="B77" s="83" t="s">
        <v>94</v>
      </c>
      <c r="C77" s="64">
        <f t="shared" ref="C77:C89" si="28">COUNTA(O77,U77,AA77,AG77,AM77,AS77,AY77,BE77)</f>
        <v>1</v>
      </c>
      <c r="D77" s="65">
        <f t="shared" si="27"/>
        <v>4</v>
      </c>
      <c r="E77" s="66">
        <f t="shared" ref="E77:E89" si="29">SUM(J77:M77,P77:S77,V77:Y77,AB77:AE77,AH77:AK77,AN77:AQ77,AT77:AW77,AZ77:BC77)*15</f>
        <v>30</v>
      </c>
      <c r="F77" s="67">
        <f t="shared" ref="F77:F89" si="30">SUM(J77,P77,V77,AB77,AH77,AN77,AT77,AZ77)*15</f>
        <v>15</v>
      </c>
      <c r="G77" s="68">
        <f t="shared" ref="G77:G89" si="31">SUM(K77,Q77,W77,AC77,AI77,AO77,AU77,BA77)*15</f>
        <v>0</v>
      </c>
      <c r="H77" s="68">
        <f t="shared" ref="H77:H89" si="32">SUM(L77,R77,X77,AD77,AJ77,AP77,AV77,BB77)*15</f>
        <v>15</v>
      </c>
      <c r="I77" s="69">
        <f t="shared" ref="I77:I89" si="33">SUM(M77,S77,Y77,AE77,AK77,AQ77,AW77,BC77)*15</f>
        <v>0</v>
      </c>
      <c r="J77" s="70"/>
      <c r="K77" s="70"/>
      <c r="L77" s="70"/>
      <c r="M77" s="70"/>
      <c r="N77" s="65"/>
      <c r="O77" s="71"/>
      <c r="P77" s="70"/>
      <c r="Q77" s="70"/>
      <c r="R77" s="70"/>
      <c r="S77" s="70"/>
      <c r="T77" s="65"/>
      <c r="U77" s="72"/>
      <c r="V77" s="70"/>
      <c r="W77" s="70"/>
      <c r="X77" s="70"/>
      <c r="Y77" s="70"/>
      <c r="Z77" s="65"/>
      <c r="AA77" s="71"/>
      <c r="AB77" s="70"/>
      <c r="AC77" s="70"/>
      <c r="AD77" s="84"/>
      <c r="AE77" s="155"/>
      <c r="AF77" s="156"/>
      <c r="AG77" s="72"/>
      <c r="AH77" s="136"/>
      <c r="AI77" s="70"/>
      <c r="AJ77" s="70"/>
      <c r="AK77" s="70"/>
      <c r="AL77" s="65"/>
      <c r="AM77" s="71"/>
      <c r="AN77" s="70">
        <v>1</v>
      </c>
      <c r="AO77" s="70"/>
      <c r="AP77" s="84">
        <v>1</v>
      </c>
      <c r="AQ77" s="70"/>
      <c r="AR77" s="65">
        <v>4</v>
      </c>
      <c r="AS77" s="72" t="s">
        <v>29</v>
      </c>
      <c r="AT77" s="131"/>
      <c r="AU77" s="155"/>
      <c r="AV77" s="70"/>
      <c r="AW77" s="70"/>
      <c r="AX77" s="65"/>
      <c r="AY77" s="72"/>
      <c r="AZ77" s="136"/>
      <c r="BA77" s="155"/>
      <c r="BB77" s="70"/>
      <c r="BC77" s="70"/>
      <c r="BD77" s="65"/>
      <c r="BE77" s="71"/>
    </row>
    <row r="78" spans="1:57">
      <c r="A78" s="91">
        <f t="shared" ref="A78:A89" si="34">A77+1</f>
        <v>44</v>
      </c>
      <c r="B78" s="192" t="s">
        <v>95</v>
      </c>
      <c r="C78" s="64">
        <f t="shared" si="28"/>
        <v>1</v>
      </c>
      <c r="D78" s="65">
        <f t="shared" si="27"/>
        <v>5</v>
      </c>
      <c r="E78" s="66">
        <f t="shared" si="29"/>
        <v>45</v>
      </c>
      <c r="F78" s="67">
        <f t="shared" si="30"/>
        <v>15</v>
      </c>
      <c r="G78" s="68">
        <f t="shared" si="31"/>
        <v>0</v>
      </c>
      <c r="H78" s="68">
        <f t="shared" si="32"/>
        <v>15</v>
      </c>
      <c r="I78" s="69">
        <f t="shared" si="33"/>
        <v>15</v>
      </c>
      <c r="J78" s="70"/>
      <c r="K78" s="70"/>
      <c r="L78" s="70"/>
      <c r="M78" s="70"/>
      <c r="N78" s="65"/>
      <c r="O78" s="71"/>
      <c r="P78" s="70"/>
      <c r="Q78" s="70"/>
      <c r="R78" s="70"/>
      <c r="S78" s="70"/>
      <c r="T78" s="65"/>
      <c r="U78" s="72"/>
      <c r="V78" s="70"/>
      <c r="W78" s="70"/>
      <c r="X78" s="70"/>
      <c r="Y78" s="70"/>
      <c r="Z78" s="65"/>
      <c r="AA78" s="71"/>
      <c r="AB78" s="70"/>
      <c r="AC78" s="70"/>
      <c r="AD78" s="84"/>
      <c r="AE78" s="155"/>
      <c r="AF78" s="156"/>
      <c r="AG78" s="72"/>
      <c r="AH78" s="136">
        <v>1</v>
      </c>
      <c r="AI78" s="70"/>
      <c r="AJ78" s="70">
        <v>1</v>
      </c>
      <c r="AK78" s="70">
        <v>1</v>
      </c>
      <c r="AL78" s="65">
        <v>5</v>
      </c>
      <c r="AM78" s="193" t="s">
        <v>29</v>
      </c>
      <c r="AN78" s="70"/>
      <c r="AO78" s="70"/>
      <c r="AP78" s="84"/>
      <c r="AQ78" s="70"/>
      <c r="AR78" s="65"/>
      <c r="AS78" s="72"/>
      <c r="AT78" s="131"/>
      <c r="AU78" s="155"/>
      <c r="AV78" s="70"/>
      <c r="AW78" s="70"/>
      <c r="AX78" s="65"/>
      <c r="AY78" s="72"/>
      <c r="AZ78" s="136"/>
      <c r="BA78" s="155"/>
      <c r="BB78" s="70"/>
      <c r="BC78" s="70"/>
      <c r="BD78" s="65"/>
      <c r="BE78" s="71"/>
    </row>
    <row r="79" spans="1:57">
      <c r="A79" s="91">
        <f t="shared" si="34"/>
        <v>45</v>
      </c>
      <c r="B79" s="83" t="s">
        <v>96</v>
      </c>
      <c r="C79" s="64">
        <f t="shared" si="28"/>
        <v>0</v>
      </c>
      <c r="D79" s="65">
        <f t="shared" si="27"/>
        <v>2</v>
      </c>
      <c r="E79" s="66">
        <f t="shared" si="29"/>
        <v>15</v>
      </c>
      <c r="F79" s="67">
        <f t="shared" si="30"/>
        <v>0</v>
      </c>
      <c r="G79" s="68">
        <f t="shared" si="31"/>
        <v>0</v>
      </c>
      <c r="H79" s="68">
        <f t="shared" si="32"/>
        <v>15</v>
      </c>
      <c r="I79" s="69">
        <f t="shared" si="33"/>
        <v>0</v>
      </c>
      <c r="J79" s="78"/>
      <c r="K79" s="70"/>
      <c r="L79" s="70"/>
      <c r="M79" s="121"/>
      <c r="N79" s="65"/>
      <c r="O79" s="79"/>
      <c r="P79" s="121"/>
      <c r="Q79" s="121"/>
      <c r="R79" s="121"/>
      <c r="S79" s="121"/>
      <c r="T79" s="65"/>
      <c r="U79" s="80"/>
      <c r="V79" s="70"/>
      <c r="W79" s="70"/>
      <c r="X79" s="121"/>
      <c r="Y79" s="121"/>
      <c r="Z79" s="65"/>
      <c r="AA79" s="79"/>
      <c r="AB79" s="121"/>
      <c r="AC79" s="121"/>
      <c r="AD79" s="194"/>
      <c r="AE79" s="158"/>
      <c r="AF79" s="156"/>
      <c r="AG79" s="80"/>
      <c r="AH79" s="158"/>
      <c r="AI79" s="121"/>
      <c r="AJ79" s="194"/>
      <c r="AK79" s="121"/>
      <c r="AL79" s="65"/>
      <c r="AM79" s="71"/>
      <c r="AN79" s="70"/>
      <c r="AO79" s="70"/>
      <c r="AP79" s="84">
        <v>1</v>
      </c>
      <c r="AQ79" s="70"/>
      <c r="AR79" s="65">
        <v>2</v>
      </c>
      <c r="AS79" s="72"/>
      <c r="AT79" s="131"/>
      <c r="AU79" s="155"/>
      <c r="AV79" s="70"/>
      <c r="AW79" s="70"/>
      <c r="AX79" s="65"/>
      <c r="AY79" s="80"/>
      <c r="AZ79" s="158"/>
      <c r="BA79" s="155"/>
      <c r="BB79" s="70"/>
      <c r="BC79" s="70"/>
      <c r="BD79" s="65"/>
      <c r="BE79" s="71"/>
    </row>
    <row r="80" spans="1:57">
      <c r="A80" s="91">
        <f t="shared" si="34"/>
        <v>46</v>
      </c>
      <c r="B80" s="83" t="s">
        <v>97</v>
      </c>
      <c r="C80" s="64">
        <f t="shared" si="28"/>
        <v>0</v>
      </c>
      <c r="D80" s="65">
        <f t="shared" si="27"/>
        <v>4</v>
      </c>
      <c r="E80" s="66">
        <f t="shared" si="29"/>
        <v>30</v>
      </c>
      <c r="F80" s="67">
        <f t="shared" si="30"/>
        <v>0</v>
      </c>
      <c r="G80" s="68">
        <f t="shared" si="31"/>
        <v>0</v>
      </c>
      <c r="H80" s="68">
        <f t="shared" si="32"/>
        <v>15</v>
      </c>
      <c r="I80" s="69">
        <f t="shared" si="33"/>
        <v>15</v>
      </c>
      <c r="J80" s="78"/>
      <c r="K80" s="70"/>
      <c r="L80" s="70"/>
      <c r="M80" s="70"/>
      <c r="N80" s="65"/>
      <c r="O80" s="71"/>
      <c r="P80" s="70"/>
      <c r="Q80" s="70"/>
      <c r="R80" s="70"/>
      <c r="S80" s="70"/>
      <c r="T80" s="65"/>
      <c r="U80" s="72"/>
      <c r="V80" s="70"/>
      <c r="W80" s="70"/>
      <c r="X80" s="70"/>
      <c r="Y80" s="70"/>
      <c r="Z80" s="65"/>
      <c r="AA80" s="79"/>
      <c r="AB80" s="70"/>
      <c r="AC80" s="70"/>
      <c r="AD80" s="84"/>
      <c r="AE80" s="155"/>
      <c r="AF80" s="156"/>
      <c r="AG80" s="80"/>
      <c r="AH80" s="155"/>
      <c r="AI80" s="70"/>
      <c r="AJ80" s="70"/>
      <c r="AK80" s="70"/>
      <c r="AL80" s="65"/>
      <c r="AM80" s="71"/>
      <c r="AN80" s="70"/>
      <c r="AO80" s="70"/>
      <c r="AP80" s="84">
        <v>1</v>
      </c>
      <c r="AQ80" s="70">
        <v>1</v>
      </c>
      <c r="AR80" s="65">
        <v>4</v>
      </c>
      <c r="AS80" s="72"/>
      <c r="AT80" s="131"/>
      <c r="AU80" s="155"/>
      <c r="AV80" s="70"/>
      <c r="AW80" s="70"/>
      <c r="AX80" s="65"/>
      <c r="AY80" s="80"/>
      <c r="AZ80" s="155"/>
      <c r="BA80" s="155"/>
      <c r="BB80" s="70"/>
      <c r="BC80" s="70"/>
      <c r="BD80" s="65"/>
      <c r="BE80" s="71"/>
    </row>
    <row r="81" spans="1:57">
      <c r="A81" s="91">
        <f t="shared" si="34"/>
        <v>47</v>
      </c>
      <c r="B81" s="118" t="s">
        <v>98</v>
      </c>
      <c r="C81" s="64">
        <f t="shared" si="28"/>
        <v>2</v>
      </c>
      <c r="D81" s="65">
        <f t="shared" si="27"/>
        <v>3</v>
      </c>
      <c r="E81" s="66">
        <f t="shared" si="29"/>
        <v>30</v>
      </c>
      <c r="F81" s="67">
        <f t="shared" si="30"/>
        <v>15</v>
      </c>
      <c r="G81" s="68">
        <f t="shared" si="31"/>
        <v>0</v>
      </c>
      <c r="H81" s="68">
        <f t="shared" si="32"/>
        <v>15</v>
      </c>
      <c r="I81" s="69">
        <f t="shared" si="33"/>
        <v>0</v>
      </c>
      <c r="J81" s="70"/>
      <c r="K81" s="70"/>
      <c r="L81" s="70"/>
      <c r="M81" s="70"/>
      <c r="N81" s="65"/>
      <c r="O81" s="71"/>
      <c r="P81" s="70"/>
      <c r="Q81" s="70"/>
      <c r="R81" s="70"/>
      <c r="S81" s="70"/>
      <c r="T81" s="65"/>
      <c r="U81" s="72"/>
      <c r="V81" s="70"/>
      <c r="W81" s="70"/>
      <c r="X81" s="70"/>
      <c r="Y81" s="70"/>
      <c r="Z81" s="65"/>
      <c r="AA81" s="71"/>
      <c r="AB81" s="70"/>
      <c r="AC81" s="70"/>
      <c r="AD81" s="84"/>
      <c r="AE81" s="155"/>
      <c r="AF81" s="156"/>
      <c r="AG81" s="72"/>
      <c r="AH81" s="136"/>
      <c r="AI81" s="70"/>
      <c r="AJ81" s="70"/>
      <c r="AK81" s="70"/>
      <c r="AL81" s="65"/>
      <c r="AM81" s="71"/>
      <c r="AN81" s="70"/>
      <c r="AO81" s="70"/>
      <c r="AP81" s="84"/>
      <c r="AQ81" s="70"/>
      <c r="AR81" s="65"/>
      <c r="AS81" s="72" t="s">
        <v>29</v>
      </c>
      <c r="AT81" s="131">
        <v>1</v>
      </c>
      <c r="AU81" s="155"/>
      <c r="AV81" s="70">
        <v>1</v>
      </c>
      <c r="AW81" s="70"/>
      <c r="AX81" s="65">
        <v>3</v>
      </c>
      <c r="AY81" s="72" t="s">
        <v>29</v>
      </c>
      <c r="AZ81" s="136"/>
      <c r="BA81" s="155"/>
      <c r="BB81" s="70"/>
      <c r="BC81" s="70"/>
      <c r="BD81" s="65"/>
      <c r="BE81" s="71"/>
    </row>
    <row r="82" spans="1:57" ht="22.5">
      <c r="A82" s="91">
        <f t="shared" si="34"/>
        <v>48</v>
      </c>
      <c r="B82" s="118" t="s">
        <v>112</v>
      </c>
      <c r="C82" s="93">
        <f t="shared" si="28"/>
        <v>0</v>
      </c>
      <c r="D82" s="132">
        <f t="shared" si="27"/>
        <v>4</v>
      </c>
      <c r="E82" s="133">
        <f t="shared" si="29"/>
        <v>30</v>
      </c>
      <c r="F82" s="134">
        <f t="shared" si="30"/>
        <v>0</v>
      </c>
      <c r="G82" s="66">
        <f t="shared" si="31"/>
        <v>0</v>
      </c>
      <c r="H82" s="66">
        <f t="shared" si="32"/>
        <v>15</v>
      </c>
      <c r="I82" s="69">
        <f t="shared" si="33"/>
        <v>15</v>
      </c>
      <c r="J82" s="86"/>
      <c r="K82" s="86"/>
      <c r="L82" s="86"/>
      <c r="M82" s="86"/>
      <c r="N82" s="87"/>
      <c r="O82" s="90"/>
      <c r="P82" s="86"/>
      <c r="Q82" s="86"/>
      <c r="R82" s="86"/>
      <c r="S82" s="86"/>
      <c r="T82" s="87"/>
      <c r="U82" s="88"/>
      <c r="V82" s="86"/>
      <c r="W82" s="86"/>
      <c r="X82" s="86"/>
      <c r="Y82" s="86"/>
      <c r="Z82" s="87"/>
      <c r="AA82" s="90"/>
      <c r="AB82" s="94"/>
      <c r="AC82" s="95"/>
      <c r="AD82" s="96"/>
      <c r="AE82" s="86"/>
      <c r="AF82" s="87"/>
      <c r="AG82" s="88"/>
      <c r="AH82" s="86"/>
      <c r="AI82" s="86"/>
      <c r="AJ82" s="86">
        <v>1</v>
      </c>
      <c r="AK82" s="86">
        <v>1</v>
      </c>
      <c r="AL82" s="87">
        <v>4</v>
      </c>
      <c r="AM82" s="90"/>
      <c r="AN82" s="86"/>
      <c r="AO82" s="86"/>
      <c r="AP82" s="86"/>
      <c r="AQ82" s="86"/>
      <c r="AR82" s="87"/>
      <c r="AS82" s="88"/>
      <c r="AT82" s="85"/>
      <c r="AU82" s="86"/>
      <c r="AV82" s="86"/>
      <c r="AW82" s="86"/>
      <c r="AX82" s="87"/>
      <c r="AY82" s="88"/>
      <c r="AZ82" s="86"/>
      <c r="BA82" s="86"/>
      <c r="BB82" s="86"/>
      <c r="BC82" s="86"/>
      <c r="BD82" s="87"/>
      <c r="BE82" s="90"/>
    </row>
    <row r="83" spans="1:57" s="339" customFormat="1">
      <c r="A83" s="340">
        <f t="shared" si="34"/>
        <v>49</v>
      </c>
      <c r="B83" s="356" t="s">
        <v>212</v>
      </c>
      <c r="C83" s="345">
        <f t="shared" si="28"/>
        <v>0</v>
      </c>
      <c r="D83" s="348">
        <f t="shared" si="27"/>
        <v>3</v>
      </c>
      <c r="E83" s="344">
        <f t="shared" si="29"/>
        <v>30</v>
      </c>
      <c r="F83" s="343">
        <f t="shared" si="30"/>
        <v>15</v>
      </c>
      <c r="G83" s="342">
        <f t="shared" si="31"/>
        <v>0</v>
      </c>
      <c r="H83" s="342">
        <f t="shared" si="32"/>
        <v>15</v>
      </c>
      <c r="I83" s="341">
        <f t="shared" si="33"/>
        <v>0</v>
      </c>
      <c r="J83" s="350"/>
      <c r="K83" s="350"/>
      <c r="L83" s="350"/>
      <c r="M83" s="350"/>
      <c r="N83" s="348"/>
      <c r="O83" s="349"/>
      <c r="P83" s="350"/>
      <c r="Q83" s="350"/>
      <c r="R83" s="350"/>
      <c r="S83" s="350"/>
      <c r="T83" s="348"/>
      <c r="U83" s="347"/>
      <c r="V83" s="350"/>
      <c r="W83" s="350"/>
      <c r="X83" s="350"/>
      <c r="Y83" s="350"/>
      <c r="Z83" s="348"/>
      <c r="AA83" s="349"/>
      <c r="AB83" s="350"/>
      <c r="AC83" s="350"/>
      <c r="AD83" s="346"/>
      <c r="AE83" s="351"/>
      <c r="AF83" s="353"/>
      <c r="AG83" s="347"/>
      <c r="AH83" s="350">
        <v>1</v>
      </c>
      <c r="AI83" s="350"/>
      <c r="AJ83" s="350">
        <v>1</v>
      </c>
      <c r="AK83" s="350"/>
      <c r="AL83" s="348">
        <v>3</v>
      </c>
      <c r="AM83" s="349"/>
      <c r="AN83" s="350"/>
      <c r="AO83" s="350"/>
      <c r="AP83" s="346"/>
      <c r="AQ83" s="350"/>
      <c r="AR83" s="348"/>
      <c r="AS83" s="347"/>
      <c r="AT83" s="352"/>
      <c r="AU83" s="351"/>
      <c r="AV83" s="350"/>
      <c r="AW83" s="350"/>
      <c r="AX83" s="348"/>
      <c r="AY83" s="347"/>
      <c r="AZ83" s="354"/>
      <c r="BA83" s="351"/>
      <c r="BB83" s="350"/>
      <c r="BC83" s="350"/>
      <c r="BD83" s="348"/>
      <c r="BE83" s="349"/>
    </row>
    <row r="84" spans="1:57" ht="27" customHeight="1">
      <c r="A84" s="340">
        <f t="shared" si="34"/>
        <v>50</v>
      </c>
      <c r="B84" s="118" t="s">
        <v>99</v>
      </c>
      <c r="C84" s="64">
        <f t="shared" si="28"/>
        <v>0</v>
      </c>
      <c r="D84" s="65">
        <f t="shared" si="27"/>
        <v>3</v>
      </c>
      <c r="E84" s="133">
        <f t="shared" si="29"/>
        <v>30</v>
      </c>
      <c r="F84" s="67">
        <f t="shared" si="30"/>
        <v>15</v>
      </c>
      <c r="G84" s="68">
        <f t="shared" si="31"/>
        <v>0</v>
      </c>
      <c r="H84" s="68">
        <f t="shared" si="32"/>
        <v>15</v>
      </c>
      <c r="I84" s="69">
        <f t="shared" si="33"/>
        <v>0</v>
      </c>
      <c r="J84" s="70"/>
      <c r="K84" s="70"/>
      <c r="L84" s="70"/>
      <c r="M84" s="70"/>
      <c r="N84" s="65"/>
      <c r="O84" s="71"/>
      <c r="P84" s="70"/>
      <c r="Q84" s="70"/>
      <c r="R84" s="70"/>
      <c r="S84" s="70"/>
      <c r="T84" s="65"/>
      <c r="U84" s="72"/>
      <c r="V84" s="70"/>
      <c r="W84" s="70"/>
      <c r="X84" s="70"/>
      <c r="Y84" s="70"/>
      <c r="Z84" s="65"/>
      <c r="AA84" s="71"/>
      <c r="AB84" s="70"/>
      <c r="AC84" s="70"/>
      <c r="AD84" s="84"/>
      <c r="AE84" s="155"/>
      <c r="AF84" s="156"/>
      <c r="AG84" s="72"/>
      <c r="AH84" s="136">
        <v>1</v>
      </c>
      <c r="AI84" s="70"/>
      <c r="AJ84" s="70">
        <v>1</v>
      </c>
      <c r="AK84" s="70"/>
      <c r="AL84" s="65">
        <v>3</v>
      </c>
      <c r="AM84" s="71"/>
      <c r="AN84" s="70"/>
      <c r="AO84" s="70"/>
      <c r="AP84" s="84"/>
      <c r="AQ84" s="70"/>
      <c r="AR84" s="65"/>
      <c r="AS84" s="72"/>
      <c r="AT84" s="131"/>
      <c r="AU84" s="155"/>
      <c r="AV84" s="70"/>
      <c r="AW84" s="70"/>
      <c r="AX84" s="65"/>
      <c r="AY84" s="72"/>
      <c r="AZ84" s="136"/>
      <c r="BA84" s="155"/>
      <c r="BB84" s="70"/>
      <c r="BC84" s="70"/>
      <c r="BD84" s="65"/>
      <c r="BE84" s="71"/>
    </row>
    <row r="85" spans="1:57">
      <c r="A85" s="91">
        <f t="shared" si="34"/>
        <v>51</v>
      </c>
      <c r="B85" s="83" t="s">
        <v>100</v>
      </c>
      <c r="C85" s="93">
        <f t="shared" si="28"/>
        <v>0</v>
      </c>
      <c r="D85" s="132">
        <f t="shared" si="27"/>
        <v>3</v>
      </c>
      <c r="E85" s="133">
        <f t="shared" si="29"/>
        <v>30</v>
      </c>
      <c r="F85" s="134">
        <f t="shared" si="30"/>
        <v>15</v>
      </c>
      <c r="G85" s="66">
        <f t="shared" si="31"/>
        <v>0</v>
      </c>
      <c r="H85" s="66">
        <f t="shared" si="32"/>
        <v>15</v>
      </c>
      <c r="I85" s="69">
        <f t="shared" si="33"/>
        <v>0</v>
      </c>
      <c r="J85" s="78"/>
      <c r="K85" s="78"/>
      <c r="L85" s="78"/>
      <c r="M85" s="78"/>
      <c r="N85" s="77"/>
      <c r="O85" s="79"/>
      <c r="P85" s="78"/>
      <c r="Q85" s="78"/>
      <c r="R85" s="78"/>
      <c r="S85" s="78"/>
      <c r="T85" s="77"/>
      <c r="U85" s="80"/>
      <c r="V85" s="78"/>
      <c r="W85" s="78"/>
      <c r="X85" s="78"/>
      <c r="Y85" s="78"/>
      <c r="Z85" s="77"/>
      <c r="AA85" s="79"/>
      <c r="AB85" s="137"/>
      <c r="AC85" s="135"/>
      <c r="AD85" s="78"/>
      <c r="AE85" s="78"/>
      <c r="AF85" s="77"/>
      <c r="AG85" s="80"/>
      <c r="AH85" s="78">
        <v>1</v>
      </c>
      <c r="AI85" s="78"/>
      <c r="AJ85" s="78">
        <v>1</v>
      </c>
      <c r="AK85" s="78"/>
      <c r="AL85" s="77">
        <v>3</v>
      </c>
      <c r="AM85" s="79"/>
      <c r="AN85" s="78"/>
      <c r="AO85" s="78"/>
      <c r="AP85" s="78"/>
      <c r="AQ85" s="78"/>
      <c r="AR85" s="77"/>
      <c r="AS85" s="80"/>
      <c r="AT85" s="81"/>
      <c r="AU85" s="78"/>
      <c r="AV85" s="78"/>
      <c r="AW85" s="78"/>
      <c r="AX85" s="77"/>
      <c r="AY85" s="80"/>
      <c r="AZ85" s="78"/>
      <c r="BA85" s="78"/>
      <c r="BB85" s="78"/>
      <c r="BC85" s="78"/>
      <c r="BD85" s="77"/>
      <c r="BE85" s="79"/>
    </row>
    <row r="86" spans="1:57">
      <c r="A86" s="91">
        <f t="shared" si="34"/>
        <v>52</v>
      </c>
      <c r="B86" s="195" t="s">
        <v>85</v>
      </c>
      <c r="C86" s="64">
        <f t="shared" si="28"/>
        <v>0</v>
      </c>
      <c r="D86" s="196">
        <f t="shared" si="27"/>
        <v>4</v>
      </c>
      <c r="E86" s="133">
        <f t="shared" si="29"/>
        <v>15</v>
      </c>
      <c r="F86" s="67">
        <f t="shared" si="30"/>
        <v>0</v>
      </c>
      <c r="G86" s="68">
        <f t="shared" si="31"/>
        <v>0</v>
      </c>
      <c r="H86" s="68">
        <f t="shared" si="32"/>
        <v>0</v>
      </c>
      <c r="I86" s="69">
        <f t="shared" si="33"/>
        <v>15</v>
      </c>
      <c r="J86" s="197"/>
      <c r="K86" s="197"/>
      <c r="L86" s="197"/>
      <c r="M86" s="197"/>
      <c r="N86" s="196"/>
      <c r="O86" s="198"/>
      <c r="P86" s="197"/>
      <c r="Q86" s="197"/>
      <c r="R86" s="197"/>
      <c r="S86" s="197"/>
      <c r="T86" s="196"/>
      <c r="U86" s="199"/>
      <c r="V86" s="197"/>
      <c r="W86" s="197"/>
      <c r="X86" s="197"/>
      <c r="Y86" s="197"/>
      <c r="Z86" s="196"/>
      <c r="AA86" s="198"/>
      <c r="AB86" s="200"/>
      <c r="AC86" s="201"/>
      <c r="AD86" s="197"/>
      <c r="AE86" s="197"/>
      <c r="AF86" s="196"/>
      <c r="AG86" s="199"/>
      <c r="AH86" s="197"/>
      <c r="AI86" s="197"/>
      <c r="AJ86" s="197"/>
      <c r="AK86" s="197"/>
      <c r="AL86" s="196"/>
      <c r="AM86" s="198"/>
      <c r="AN86" s="197"/>
      <c r="AO86" s="197"/>
      <c r="AP86" s="197"/>
      <c r="AQ86" s="70">
        <v>1</v>
      </c>
      <c r="AR86" s="65">
        <v>4</v>
      </c>
      <c r="AS86" s="199"/>
      <c r="AT86" s="202"/>
      <c r="AU86" s="197"/>
      <c r="AV86" s="197"/>
      <c r="AW86" s="197"/>
      <c r="AX86" s="196"/>
      <c r="AY86" s="199"/>
      <c r="AZ86" s="197"/>
      <c r="BA86" s="197"/>
      <c r="BB86" s="197"/>
      <c r="BC86" s="70"/>
      <c r="BD86" s="65"/>
      <c r="BE86" s="198"/>
    </row>
    <row r="87" spans="1:57">
      <c r="A87" s="91">
        <f t="shared" si="34"/>
        <v>53</v>
      </c>
      <c r="B87" s="83" t="s">
        <v>86</v>
      </c>
      <c r="C87" s="64">
        <f t="shared" si="28"/>
        <v>0</v>
      </c>
      <c r="D87" s="65">
        <f t="shared" si="27"/>
        <v>3</v>
      </c>
      <c r="E87" s="133">
        <f t="shared" si="29"/>
        <v>30</v>
      </c>
      <c r="F87" s="67">
        <f t="shared" si="30"/>
        <v>15</v>
      </c>
      <c r="G87" s="68">
        <f t="shared" si="31"/>
        <v>0</v>
      </c>
      <c r="H87" s="68">
        <f t="shared" si="32"/>
        <v>15</v>
      </c>
      <c r="I87" s="69">
        <f t="shared" si="33"/>
        <v>0</v>
      </c>
      <c r="J87" s="70"/>
      <c r="K87" s="70"/>
      <c r="L87" s="70"/>
      <c r="M87" s="70"/>
      <c r="N87" s="65"/>
      <c r="O87" s="71"/>
      <c r="P87" s="84"/>
      <c r="Q87" s="84"/>
      <c r="R87" s="84"/>
      <c r="S87" s="84"/>
      <c r="T87" s="65"/>
      <c r="U87" s="72"/>
      <c r="V87" s="70"/>
      <c r="W87" s="70"/>
      <c r="X87" s="70"/>
      <c r="Y87" s="70"/>
      <c r="Z87" s="65"/>
      <c r="AA87" s="71"/>
      <c r="AB87" s="84"/>
      <c r="AC87" s="84"/>
      <c r="AD87" s="70"/>
      <c r="AE87" s="70"/>
      <c r="AF87" s="65"/>
      <c r="AG87" s="72"/>
      <c r="AH87" s="84">
        <v>1</v>
      </c>
      <c r="AI87" s="84"/>
      <c r="AJ87" s="70">
        <v>1</v>
      </c>
      <c r="AK87" s="70"/>
      <c r="AL87" s="65">
        <v>3</v>
      </c>
      <c r="AM87" s="71"/>
      <c r="AN87" s="84"/>
      <c r="AO87" s="84"/>
      <c r="AP87" s="84"/>
      <c r="AQ87" s="84"/>
      <c r="AR87" s="65"/>
      <c r="AS87" s="72"/>
      <c r="AT87" s="85"/>
      <c r="AU87" s="86"/>
      <c r="AV87" s="86"/>
      <c r="AW87" s="86"/>
      <c r="AX87" s="87"/>
      <c r="AY87" s="72"/>
      <c r="AZ87" s="84"/>
      <c r="BA87" s="86"/>
      <c r="BB87" s="86"/>
      <c r="BC87" s="86"/>
      <c r="BD87" s="87"/>
      <c r="BE87" s="90"/>
    </row>
    <row r="88" spans="1:57">
      <c r="A88" s="91">
        <f t="shared" si="34"/>
        <v>54</v>
      </c>
      <c r="B88" s="83" t="s">
        <v>87</v>
      </c>
      <c r="C88" s="64">
        <f t="shared" si="28"/>
        <v>0</v>
      </c>
      <c r="D88" s="77">
        <f t="shared" si="27"/>
        <v>3</v>
      </c>
      <c r="E88" s="133">
        <f t="shared" si="29"/>
        <v>30</v>
      </c>
      <c r="F88" s="67">
        <f t="shared" si="30"/>
        <v>15</v>
      </c>
      <c r="G88" s="68">
        <f t="shared" si="31"/>
        <v>0</v>
      </c>
      <c r="H88" s="68">
        <f t="shared" si="32"/>
        <v>15</v>
      </c>
      <c r="I88" s="69">
        <f t="shared" si="33"/>
        <v>0</v>
      </c>
      <c r="J88" s="78"/>
      <c r="K88" s="78"/>
      <c r="L88" s="78"/>
      <c r="M88" s="78"/>
      <c r="N88" s="77"/>
      <c r="O88" s="79"/>
      <c r="P88" s="78"/>
      <c r="Q88" s="78"/>
      <c r="R88" s="78"/>
      <c r="S88" s="78"/>
      <c r="T88" s="77"/>
      <c r="U88" s="80"/>
      <c r="V88" s="78"/>
      <c r="W88" s="78"/>
      <c r="X88" s="78"/>
      <c r="Y88" s="78"/>
      <c r="Z88" s="77"/>
      <c r="AA88" s="79"/>
      <c r="AB88" s="137"/>
      <c r="AC88" s="135"/>
      <c r="AD88" s="78"/>
      <c r="AE88" s="78"/>
      <c r="AF88" s="77"/>
      <c r="AG88" s="80"/>
      <c r="AH88" s="78"/>
      <c r="AI88" s="78"/>
      <c r="AJ88" s="78"/>
      <c r="AK88" s="78"/>
      <c r="AL88" s="77"/>
      <c r="AM88" s="79"/>
      <c r="AN88" s="78"/>
      <c r="AO88" s="78"/>
      <c r="AP88" s="78"/>
      <c r="AQ88" s="78"/>
      <c r="AR88" s="87"/>
      <c r="AS88" s="80"/>
      <c r="AT88" s="81">
        <v>1</v>
      </c>
      <c r="AU88" s="78"/>
      <c r="AV88" s="78">
        <v>1</v>
      </c>
      <c r="AW88" s="78"/>
      <c r="AX88" s="77">
        <v>3</v>
      </c>
      <c r="AY88" s="80"/>
      <c r="AZ88" s="78"/>
      <c r="BA88" s="78"/>
      <c r="BB88" s="78"/>
      <c r="BC88" s="78"/>
      <c r="BD88" s="77"/>
      <c r="BE88" s="79"/>
    </row>
    <row r="89" spans="1:57" ht="13.5" thickBot="1">
      <c r="A89" s="91">
        <f t="shared" si="34"/>
        <v>55</v>
      </c>
      <c r="B89" s="138" t="s">
        <v>88</v>
      </c>
      <c r="C89" s="98">
        <f t="shared" si="28"/>
        <v>1</v>
      </c>
      <c r="D89" s="140">
        <f t="shared" si="27"/>
        <v>4</v>
      </c>
      <c r="E89" s="46">
        <f t="shared" si="29"/>
        <v>30</v>
      </c>
      <c r="F89" s="45">
        <f t="shared" si="30"/>
        <v>15</v>
      </c>
      <c r="G89" s="100">
        <f t="shared" si="31"/>
        <v>0</v>
      </c>
      <c r="H89" s="100">
        <f t="shared" si="32"/>
        <v>15</v>
      </c>
      <c r="I89" s="101">
        <f t="shared" si="33"/>
        <v>0</v>
      </c>
      <c r="J89" s="139"/>
      <c r="K89" s="139"/>
      <c r="L89" s="139"/>
      <c r="M89" s="139"/>
      <c r="N89" s="140"/>
      <c r="O89" s="141"/>
      <c r="P89" s="139"/>
      <c r="Q89" s="139"/>
      <c r="R89" s="139"/>
      <c r="S89" s="139"/>
      <c r="T89" s="140"/>
      <c r="U89" s="142"/>
      <c r="V89" s="139"/>
      <c r="W89" s="139"/>
      <c r="X89" s="139"/>
      <c r="Y89" s="139"/>
      <c r="Z89" s="140"/>
      <c r="AA89" s="141"/>
      <c r="AB89" s="143"/>
      <c r="AC89" s="144"/>
      <c r="AD89" s="139"/>
      <c r="AE89" s="139"/>
      <c r="AF89" s="140"/>
      <c r="AG89" s="142"/>
      <c r="AH89" s="139"/>
      <c r="AI89" s="139"/>
      <c r="AJ89" s="139"/>
      <c r="AK89" s="139"/>
      <c r="AL89" s="140"/>
      <c r="AM89" s="141"/>
      <c r="AN89" s="139"/>
      <c r="AO89" s="139"/>
      <c r="AP89" s="139"/>
      <c r="AQ89" s="139"/>
      <c r="AR89" s="140"/>
      <c r="AS89" s="142"/>
      <c r="AT89" s="145"/>
      <c r="AU89" s="139"/>
      <c r="AV89" s="139"/>
      <c r="AW89" s="139"/>
      <c r="AX89" s="140"/>
      <c r="AY89" s="142"/>
      <c r="AZ89" s="139">
        <v>1</v>
      </c>
      <c r="BA89" s="139"/>
      <c r="BB89" s="139">
        <v>1</v>
      </c>
      <c r="BC89" s="139"/>
      <c r="BD89" s="140">
        <v>4</v>
      </c>
      <c r="BE89" s="141" t="s">
        <v>29</v>
      </c>
    </row>
    <row r="90" spans="1:57">
      <c r="A90" s="159"/>
      <c r="B90" s="160" t="s">
        <v>89</v>
      </c>
      <c r="D90" s="112">
        <f t="shared" si="27"/>
        <v>241</v>
      </c>
      <c r="E90" s="33"/>
      <c r="F90" s="33"/>
      <c r="G90" s="33"/>
      <c r="H90" s="33"/>
      <c r="I90" s="33"/>
      <c r="J90" s="149"/>
      <c r="K90" s="149"/>
      <c r="L90" s="149"/>
      <c r="M90" s="149"/>
      <c r="N90" s="112">
        <f>N10+N19+N29+N76</f>
        <v>29</v>
      </c>
      <c r="O90" s="115"/>
      <c r="P90" s="149"/>
      <c r="Q90" s="149"/>
      <c r="R90" s="149"/>
      <c r="S90" s="149"/>
      <c r="T90" s="112">
        <f>T10+T19+T29+T76</f>
        <v>29</v>
      </c>
      <c r="U90" s="115"/>
      <c r="V90" s="149"/>
      <c r="W90" s="149"/>
      <c r="X90" s="149"/>
      <c r="Y90" s="149"/>
      <c r="Z90" s="112">
        <f>Z10+Z19+Z29+Z76</f>
        <v>27</v>
      </c>
      <c r="AA90" s="115"/>
      <c r="AB90" s="149"/>
      <c r="AC90" s="149"/>
      <c r="AD90" s="149"/>
      <c r="AE90" s="149"/>
      <c r="AF90" s="112">
        <f>AF10+AF19+AF29+AF76</f>
        <v>30</v>
      </c>
      <c r="AG90" s="115"/>
      <c r="AH90" s="149"/>
      <c r="AI90" s="149"/>
      <c r="AJ90" s="149"/>
      <c r="AK90" s="149"/>
      <c r="AL90" s="112">
        <f>AL10+AL19+AL29+AL76</f>
        <v>32</v>
      </c>
      <c r="AM90" s="115"/>
      <c r="AN90" s="149"/>
      <c r="AO90" s="149"/>
      <c r="AP90" s="149"/>
      <c r="AQ90" s="149"/>
      <c r="AR90" s="112">
        <f>AR10+AR19+AR29+AR76</f>
        <v>31</v>
      </c>
      <c r="AS90" s="115"/>
      <c r="AT90" s="149"/>
      <c r="AU90" s="149"/>
      <c r="AV90" s="149"/>
      <c r="AW90" s="149"/>
      <c r="AX90" s="112">
        <f>AX10+AX19+AX29+AX76</f>
        <v>39</v>
      </c>
      <c r="AY90" s="115"/>
      <c r="AZ90" s="149"/>
      <c r="BA90" s="149"/>
      <c r="BB90" s="149"/>
      <c r="BC90" s="149"/>
      <c r="BD90" s="112">
        <f>BD10+BD19+BD29+BD76</f>
        <v>24</v>
      </c>
      <c r="BE90" s="115"/>
    </row>
    <row r="91" spans="1:57">
      <c r="A91" s="113"/>
      <c r="B91" s="114" t="s">
        <v>90</v>
      </c>
      <c r="C91" s="161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</row>
    <row r="92" spans="1:57">
      <c r="A92" s="163"/>
      <c r="B92" s="164"/>
      <c r="C92" s="165">
        <f>SUM(C11:C17,C20:C27,C30:C55,C77:C89)</f>
        <v>26</v>
      </c>
      <c r="D92" s="166"/>
      <c r="E92" s="167">
        <f t="shared" ref="E92:M92" si="35">SUM(E11:E17,E20:E27,E30:E55,E77:E89)</f>
        <v>1665</v>
      </c>
      <c r="F92" s="168">
        <f t="shared" si="35"/>
        <v>690</v>
      </c>
      <c r="G92" s="168">
        <f t="shared" si="35"/>
        <v>225</v>
      </c>
      <c r="H92" s="168">
        <f t="shared" si="35"/>
        <v>585</v>
      </c>
      <c r="I92" s="169">
        <f t="shared" si="35"/>
        <v>165</v>
      </c>
      <c r="J92" s="170">
        <f t="shared" si="35"/>
        <v>8</v>
      </c>
      <c r="K92" s="170">
        <f t="shared" si="35"/>
        <v>2</v>
      </c>
      <c r="L92" s="170">
        <f t="shared" si="35"/>
        <v>6</v>
      </c>
      <c r="M92" s="170">
        <f t="shared" si="35"/>
        <v>0</v>
      </c>
      <c r="N92" s="166"/>
      <c r="O92" s="171">
        <f>COUNTA(O11:O17,O20:O27,O30:O55,O77:O89)</f>
        <v>4</v>
      </c>
      <c r="P92" s="170">
        <f>SUM(P11:P17,P20:P27,P30:P55,P77:P89)</f>
        <v>7</v>
      </c>
      <c r="Q92" s="170">
        <f>SUM(Q11:Q17,Q20:Q27,Q30:Q55,Q77:Q89)</f>
        <v>5</v>
      </c>
      <c r="R92" s="170">
        <f>SUM(R11:R17,R20:R27,R30:R55,R77:R89)</f>
        <v>3</v>
      </c>
      <c r="S92" s="170">
        <f>SUM(S11:S17,S20:S27,S30:S55,S77:S89)</f>
        <v>0</v>
      </c>
      <c r="T92" s="166"/>
      <c r="U92" s="171">
        <f>COUNTA(U11:U17,U20:U27,U30:U55,U77:U89)</f>
        <v>4</v>
      </c>
      <c r="V92" s="170">
        <f>SUM(V11:V17,V20:V27,V30:V55,V77:V89)</f>
        <v>5</v>
      </c>
      <c r="W92" s="170">
        <f>SUM(W11:W17,W20:W27,W30:W55,W77:W89)</f>
        <v>2</v>
      </c>
      <c r="X92" s="170">
        <f>SUM(X11:X17,X20:X27,X30:X55,X77:X89)</f>
        <v>7</v>
      </c>
      <c r="Y92" s="170">
        <f>SUM(Y11:Y17,Y20:Y27,Y30:Y55,Y77:Y89)</f>
        <v>0</v>
      </c>
      <c r="Z92" s="166"/>
      <c r="AA92" s="171">
        <f>COUNTA(AA11:AA17,AA20:AA27,AA30:AA55,AA77:AA89)</f>
        <v>4</v>
      </c>
      <c r="AB92" s="170">
        <f>SUM(AB11:AB17,AB20:AB27,AB30:AB55,AB77:AB89)</f>
        <v>7</v>
      </c>
      <c r="AC92" s="170">
        <f>SUM(AC11:AC17,AC20:AC27,AC30:AC55,AC77:AC89)</f>
        <v>2</v>
      </c>
      <c r="AD92" s="170">
        <f>SUM(AD11:AD17,AD20:AD27,AD30:AD55,AD77:AD89)</f>
        <v>8</v>
      </c>
      <c r="AE92" s="170">
        <f>SUM(AE11:AE17,AE20:AE27,AE30:AE55,AE77:AE89)</f>
        <v>2</v>
      </c>
      <c r="AF92" s="166"/>
      <c r="AG92" s="171">
        <f>COUNTA(AG11:AG17,AG20:AG27,AG30:AG55,AG77:AG89)</f>
        <v>4</v>
      </c>
      <c r="AH92" s="170">
        <f>SUM(AH11:AH17,AH20:AH27,AH30:AH55,AH77:AH89)</f>
        <v>8</v>
      </c>
      <c r="AI92" s="170">
        <f>SUM(AI11:AI17,AI20:AI27,AI30:AI55,AI77:AI89)</f>
        <v>2</v>
      </c>
      <c r="AJ92" s="170">
        <f>SUM(AJ11:AJ17,AJ20:AJ27,AJ30:AJ55,AJ77:AJ89)</f>
        <v>8</v>
      </c>
      <c r="AK92" s="170">
        <f>SUM(AK11:AK17,AK20:AK27,AK30:AK55,AK77:AK89)</f>
        <v>2</v>
      </c>
      <c r="AL92" s="112"/>
      <c r="AM92" s="171">
        <f>COUNTA(AM11:AM17,AM20:AM27,AM30:AM55,AM77:AM89)</f>
        <v>2</v>
      </c>
      <c r="AN92" s="170">
        <f>SUM(AN11:AN17,AN20:AN27,AN30:AN55,AN77:AN89)</f>
        <v>5</v>
      </c>
      <c r="AO92" s="170">
        <f>SUM(AO11:AO17,AO20:AO27,AO30:AO55,AO77:AO89)</f>
        <v>2</v>
      </c>
      <c r="AP92" s="170">
        <f>SUM(AP11:AP17,AP20:AP27,AP30:AP55,AP77:AP89)</f>
        <v>4</v>
      </c>
      <c r="AQ92" s="170">
        <f>SUM(AQ11:AQ17,AQ20:AQ27,AQ30:AQ55,AQ77:AQ89)</f>
        <v>5</v>
      </c>
      <c r="AR92" s="112"/>
      <c r="AS92" s="171">
        <f>COUNTA(AS11:AS17,AS20:AS27,AS30:AS55,AS77:AS89)</f>
        <v>4</v>
      </c>
      <c r="AT92" s="170">
        <f>SUM(AT11:AT17,AT20:AT27,AT30:AT55,AT77:AT89)</f>
        <v>4</v>
      </c>
      <c r="AU92" s="170">
        <f>SUM(AU11:AU17,AU20:AU27,AU30:AU55,AU77:AU89)</f>
        <v>0</v>
      </c>
      <c r="AV92" s="170">
        <f>SUM(AV11:AV17,AV20:AV27,AV30:AV55,AV77:AV89)</f>
        <v>2</v>
      </c>
      <c r="AW92" s="170">
        <f>SUM(AW11:AW17,AW20:AW27,AW30:AW55,AW77:AW89)</f>
        <v>1</v>
      </c>
      <c r="AX92" s="112"/>
      <c r="AY92" s="171">
        <f>COUNTA(AY11:AY17,AY20:AY27,AY30:AY55,AY77:AY89)</f>
        <v>2</v>
      </c>
      <c r="AZ92" s="170">
        <f>SUM(AZ11:AZ17,AZ20:AZ27,AZ30:AZ55,AZ77:AZ89)</f>
        <v>2</v>
      </c>
      <c r="BA92" s="170">
        <f>SUM(BA11:BA17,BA20:BA27,BA30:BA55,BA77:BA89)</f>
        <v>0</v>
      </c>
      <c r="BB92" s="170">
        <f>SUM(BB11:BB17,BB20:BB27,BB30:BB55,BB77:BB89)</f>
        <v>1</v>
      </c>
      <c r="BC92" s="170">
        <f>SUM(BC11:BC17,BC20:BC27,BC30:BC55,BC77:BC89)</f>
        <v>1</v>
      </c>
      <c r="BD92" s="112"/>
      <c r="BE92" s="171">
        <f>COUNTA(BE11:BE17,BE20:BE27,BE30:BE55,BE77:BE89)</f>
        <v>2</v>
      </c>
    </row>
    <row r="93" spans="1:57" ht="13.5" thickBot="1">
      <c r="A93" s="172"/>
      <c r="B93" s="173" t="s">
        <v>91</v>
      </c>
      <c r="C93" s="174"/>
      <c r="D93" s="175"/>
      <c r="E93" s="176"/>
      <c r="F93" s="176"/>
      <c r="G93" s="176"/>
      <c r="H93" s="176"/>
      <c r="I93" s="177"/>
      <c r="J93" s="178"/>
      <c r="K93" s="179">
        <f>SUM(J92:M92)</f>
        <v>16</v>
      </c>
      <c r="L93" s="180"/>
      <c r="M93" s="179"/>
      <c r="N93" s="179"/>
      <c r="O93" s="181"/>
      <c r="P93" s="182"/>
      <c r="Q93" s="175">
        <f>SUM(P92:S92)</f>
        <v>15</v>
      </c>
      <c r="R93" s="183"/>
      <c r="S93" s="175"/>
      <c r="T93" s="175"/>
      <c r="U93" s="184"/>
      <c r="V93" s="182"/>
      <c r="W93" s="175">
        <f>SUM(V92:Y92)</f>
        <v>14</v>
      </c>
      <c r="X93" s="183"/>
      <c r="Y93" s="175"/>
      <c r="Z93" s="175"/>
      <c r="AA93" s="185"/>
      <c r="AB93" s="186"/>
      <c r="AC93" s="175">
        <f>SUM(AB92:AE92)</f>
        <v>19</v>
      </c>
      <c r="AD93" s="183"/>
      <c r="AE93" s="175"/>
      <c r="AF93" s="175"/>
      <c r="AG93" s="187"/>
      <c r="AH93" s="186"/>
      <c r="AI93" s="175">
        <f>SUM(AH92:AK92)</f>
        <v>20</v>
      </c>
      <c r="AJ93" s="183"/>
      <c r="AK93" s="175"/>
      <c r="AL93" s="175"/>
      <c r="AM93" s="181"/>
      <c r="AN93" s="182"/>
      <c r="AO93" s="188">
        <f>SUM(AN92:AQ92)</f>
        <v>16</v>
      </c>
      <c r="AP93" s="183"/>
      <c r="AQ93" s="175"/>
      <c r="AR93" s="175"/>
      <c r="AS93" s="184"/>
      <c r="AT93" s="189"/>
      <c r="AU93" s="175">
        <f>SUM(AT92:AW92)</f>
        <v>7</v>
      </c>
      <c r="AV93" s="175"/>
      <c r="AW93" s="175"/>
      <c r="AX93" s="175"/>
      <c r="AY93" s="184"/>
      <c r="AZ93" s="189"/>
      <c r="BA93" s="175">
        <f>SUM(AZ92:BC92)</f>
        <v>4</v>
      </c>
      <c r="BB93" s="175"/>
      <c r="BC93" s="175"/>
      <c r="BD93" s="175"/>
      <c r="BE93" s="181"/>
    </row>
    <row r="94" spans="1:57" ht="13.5" thickTop="1">
      <c r="A94" s="159"/>
      <c r="B94" s="203"/>
      <c r="C94" s="204"/>
      <c r="D94" s="33"/>
      <c r="E94" s="205"/>
      <c r="F94" s="205"/>
      <c r="G94" s="17"/>
      <c r="H94" s="17"/>
      <c r="I94" s="17"/>
      <c r="J94" s="206"/>
      <c r="K94" s="206"/>
      <c r="L94" s="206"/>
      <c r="M94" s="206"/>
      <c r="N94" s="206"/>
      <c r="O94" s="205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7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7"/>
      <c r="AN94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8"/>
      <c r="AZ94" s="206"/>
      <c r="BA94" s="206"/>
      <c r="BB94" s="206"/>
      <c r="BC94" s="206"/>
      <c r="BD94" s="206"/>
      <c r="BE94" s="208"/>
    </row>
    <row r="95" spans="1:57">
      <c r="A95" s="159"/>
      <c r="B95" s="203"/>
      <c r="C95" s="209"/>
      <c r="D95" s="210"/>
      <c r="E95" s="210"/>
      <c r="F95" s="211"/>
      <c r="G95" s="210"/>
      <c r="H95" s="210"/>
      <c r="I95" s="210"/>
      <c r="J95" s="212" t="s">
        <v>101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3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7"/>
      <c r="AN95" s="214" t="s">
        <v>102</v>
      </c>
      <c r="AO95"/>
      <c r="AP95" s="206"/>
      <c r="AQ95" s="206"/>
      <c r="AR95" s="206"/>
      <c r="AS95" s="206"/>
      <c r="AT95" s="206"/>
      <c r="AU95" s="206"/>
      <c r="AV95" s="206"/>
      <c r="AW95" s="206"/>
      <c r="AX95" s="206"/>
      <c r="AY95" s="207"/>
      <c r="AZ95" s="206"/>
      <c r="BA95" s="206"/>
      <c r="BB95" s="206"/>
      <c r="BC95" s="206"/>
      <c r="BD95" s="206"/>
      <c r="BE95" s="207"/>
    </row>
    <row r="96" spans="1:57" ht="13.5" thickBot="1">
      <c r="A96" s="159"/>
      <c r="B96" s="203"/>
      <c r="C96" s="215" t="s">
        <v>103</v>
      </c>
      <c r="D96" s="216"/>
      <c r="E96" s="216"/>
      <c r="F96" s="217"/>
      <c r="G96" s="218" t="s">
        <v>104</v>
      </c>
      <c r="H96" s="219"/>
      <c r="I96" s="219"/>
      <c r="J96" s="216"/>
      <c r="K96" s="220"/>
      <c r="L96" s="221" t="s">
        <v>105</v>
      </c>
      <c r="M96" s="222"/>
      <c r="N96" s="222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4"/>
      <c r="AB96" s="225" t="s">
        <v>106</v>
      </c>
      <c r="AC96" s="225"/>
      <c r="AD96" s="225"/>
      <c r="AE96" s="226"/>
      <c r="AF96" s="226"/>
      <c r="AG96" s="226"/>
      <c r="AH96" s="226"/>
      <c r="AI96" s="226"/>
      <c r="AJ96" s="226"/>
      <c r="AK96" s="226"/>
      <c r="AL96" s="226"/>
      <c r="AM96" s="227"/>
      <c r="AN96" s="214"/>
      <c r="AO96" s="206"/>
      <c r="AP96" s="377" t="s">
        <v>214</v>
      </c>
      <c r="AQ96" s="377"/>
      <c r="AR96" s="377"/>
      <c r="AS96" s="377"/>
      <c r="AT96" s="377"/>
      <c r="AU96" s="377"/>
      <c r="AV96" s="377"/>
      <c r="AW96" s="377"/>
      <c r="AX96" s="228"/>
      <c r="AY96" s="207"/>
      <c r="AZ96"/>
      <c r="BA96"/>
      <c r="BB96"/>
      <c r="BC96"/>
      <c r="BD96" s="228"/>
      <c r="BE96" s="207"/>
    </row>
    <row r="97" spans="1:57">
      <c r="A97" s="159"/>
      <c r="B97" s="203"/>
      <c r="C97" s="229"/>
      <c r="D97" s="230"/>
      <c r="E97" s="230"/>
      <c r="F97" s="231"/>
      <c r="G97" s="232"/>
      <c r="H97" s="232"/>
      <c r="I97" s="232"/>
      <c r="J97" s="230"/>
      <c r="K97"/>
      <c r="L97" s="233"/>
      <c r="M97" s="234"/>
      <c r="N97" s="234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6"/>
      <c r="AB97" s="230"/>
      <c r="AC97" s="378" t="s">
        <v>213</v>
      </c>
      <c r="AD97" s="379"/>
      <c r="AE97" s="379"/>
      <c r="AF97" s="379"/>
      <c r="AG97" s="379"/>
      <c r="AH97" s="379"/>
      <c r="AI97" s="237"/>
      <c r="AJ97" s="237"/>
      <c r="AK97" s="237"/>
      <c r="AL97" s="237"/>
      <c r="AM97" s="207"/>
      <c r="AN97" s="214"/>
      <c r="AO97" s="214"/>
      <c r="AP97" s="380"/>
      <c r="AQ97" s="380"/>
      <c r="AR97" s="380"/>
      <c r="AS97" s="380"/>
      <c r="AT97" s="214"/>
      <c r="AU97" s="214"/>
      <c r="AV97" s="214"/>
      <c r="AW97" s="214"/>
      <c r="AX97" s="214"/>
      <c r="AY97" s="238"/>
      <c r="AZ97" s="214"/>
      <c r="BA97" s="214"/>
      <c r="BB97" s="214"/>
      <c r="BC97" s="214"/>
      <c r="BD97" s="214"/>
      <c r="BE97" s="238"/>
    </row>
    <row r="98" spans="1:57">
      <c r="A98" s="239"/>
      <c r="B98" s="203"/>
      <c r="C98" s="240"/>
      <c r="D98" s="241"/>
      <c r="E98" s="242"/>
      <c r="F98" s="243"/>
      <c r="G98" s="244"/>
      <c r="H98" s="242"/>
      <c r="I98" s="242"/>
      <c r="J98" s="242"/>
      <c r="K98"/>
      <c r="L98" s="245"/>
      <c r="M98" s="241"/>
      <c r="N98" s="241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6"/>
      <c r="AB98" s="247"/>
      <c r="AC98" s="247"/>
      <c r="AD98" s="247"/>
      <c r="AE98" s="248"/>
      <c r="AF98" s="248"/>
      <c r="AG98" s="248"/>
      <c r="AH98" s="248"/>
      <c r="AI98" s="248"/>
      <c r="AJ98" s="248"/>
      <c r="AK98" s="248"/>
      <c r="AL98" s="248"/>
      <c r="AM98" s="249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50"/>
      <c r="AZ98" s="203"/>
      <c r="BA98" s="203"/>
      <c r="BB98" s="203"/>
      <c r="BC98" s="203"/>
      <c r="BD98" s="203"/>
      <c r="BE98" s="250"/>
    </row>
    <row r="99" spans="1:57">
      <c r="A99" s="239"/>
      <c r="B99" s="203"/>
      <c r="C99" s="251" t="s">
        <v>107</v>
      </c>
      <c r="D99" s="252"/>
      <c r="E99" s="252"/>
      <c r="F99" s="253"/>
      <c r="G99" s="254" t="s">
        <v>108</v>
      </c>
      <c r="H99" s="252"/>
      <c r="I99" s="252"/>
      <c r="J99" s="252"/>
      <c r="K99" s="255"/>
      <c r="L99" s="254"/>
      <c r="M99" s="252" t="s">
        <v>109</v>
      </c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6"/>
      <c r="AB99" s="242" t="s">
        <v>110</v>
      </c>
      <c r="AC99" s="242"/>
      <c r="AD99" s="242"/>
      <c r="AE99" s="203"/>
      <c r="AF99" s="381"/>
      <c r="AG99" s="381"/>
      <c r="AH99" s="381"/>
      <c r="AI99" s="381"/>
      <c r="AJ99" s="381"/>
      <c r="AK99" s="203"/>
      <c r="AL99" s="203"/>
      <c r="AM99" s="250"/>
      <c r="AN99" s="205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50"/>
      <c r="AZ99" s="203"/>
      <c r="BA99" s="203"/>
      <c r="BB99" s="203"/>
      <c r="BC99" s="203"/>
      <c r="BD99" s="203"/>
      <c r="BE99" s="250"/>
    </row>
    <row r="100" spans="1:57" ht="13.5" thickBot="1">
      <c r="A100" s="257"/>
      <c r="B100" s="258"/>
      <c r="C100" s="259"/>
      <c r="D100" s="260"/>
      <c r="E100" s="260"/>
      <c r="F100" s="261"/>
      <c r="G100" s="260"/>
      <c r="H100" s="260"/>
      <c r="I100" s="260"/>
      <c r="J100" s="260"/>
      <c r="K100" s="262"/>
      <c r="L100" s="263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4"/>
      <c r="AB100" s="258"/>
      <c r="AC100" s="258"/>
      <c r="AD100" s="258"/>
      <c r="AE100" s="258"/>
      <c r="AF100" s="382"/>
      <c r="AG100" s="382"/>
      <c r="AH100" s="382"/>
      <c r="AI100" s="382"/>
      <c r="AJ100" s="382"/>
      <c r="AK100" s="258"/>
      <c r="AL100" s="258"/>
      <c r="AM100" s="265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65"/>
      <c r="AZ100" s="258"/>
      <c r="BA100" s="258"/>
      <c r="BB100" s="258"/>
      <c r="BC100" s="258"/>
      <c r="BD100" s="258"/>
      <c r="BE100" s="265"/>
    </row>
    <row r="101" spans="1:57" ht="13.5" thickTop="1">
      <c r="A101" s="17"/>
      <c r="B101" s="266"/>
      <c r="C101" s="17"/>
      <c r="D101" s="17"/>
      <c r="E101" s="205"/>
      <c r="F101" s="205"/>
      <c r="G101" s="205"/>
      <c r="H101" s="17"/>
      <c r="I101" s="17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</row>
    <row r="102" spans="1:57">
      <c r="A102" s="17"/>
      <c r="B102" s="203"/>
      <c r="C102" s="17"/>
      <c r="D102" s="17"/>
      <c r="E102"/>
      <c r="F102" s="203"/>
      <c r="G102"/>
      <c r="H102" s="17"/>
      <c r="I102" s="17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</row>
    <row r="103" spans="1:57">
      <c r="A103" s="17"/>
      <c r="C103" s="17"/>
      <c r="D103" s="17"/>
      <c r="E103" s="17"/>
      <c r="F103" s="203"/>
      <c r="G103" s="17"/>
      <c r="H103" s="17"/>
      <c r="I103" s="17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</row>
    <row r="104" spans="1:57">
      <c r="A104" s="17"/>
      <c r="C104"/>
      <c r="D104"/>
      <c r="E104"/>
      <c r="F104" s="17"/>
      <c r="G104" s="17"/>
      <c r="H104" s="17"/>
      <c r="I104" s="17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</row>
    <row r="105" spans="1:57">
      <c r="A105" s="17"/>
      <c r="C105"/>
      <c r="D105"/>
      <c r="E105"/>
      <c r="F105" s="17"/>
      <c r="G105" s="17"/>
      <c r="H105" s="17"/>
      <c r="I105" s="17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</row>
    <row r="106" spans="1:57">
      <c r="A106" s="17"/>
      <c r="C106"/>
      <c r="D106"/>
      <c r="E106"/>
      <c r="F106" s="17"/>
      <c r="G106" s="17"/>
      <c r="H106" s="17"/>
      <c r="I106" s="17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</row>
    <row r="107" spans="1:57">
      <c r="A107" s="17"/>
      <c r="B107" s="203"/>
      <c r="C107" s="17"/>
      <c r="D107" s="17"/>
      <c r="E107" s="205"/>
      <c r="F107" s="17"/>
      <c r="G107" s="17"/>
      <c r="H107" s="17"/>
      <c r="I107" s="17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</row>
    <row r="108" spans="1:57">
      <c r="B108" s="268"/>
      <c r="C108" s="34"/>
      <c r="D108" s="34"/>
      <c r="E108" s="34"/>
      <c r="F108" s="34"/>
      <c r="G108" s="34"/>
      <c r="H108" s="34"/>
      <c r="I108" s="34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</row>
    <row r="109" spans="1:57">
      <c r="B109"/>
      <c r="C109" s="34"/>
      <c r="D109" s="34"/>
      <c r="E109"/>
      <c r="F109" s="34"/>
      <c r="G109" s="34"/>
      <c r="H109" s="34"/>
      <c r="I109" s="34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</row>
    <row r="110" spans="1:57">
      <c r="B110" s="268"/>
      <c r="C110" s="34"/>
      <c r="D110" s="34"/>
      <c r="E110" s="34"/>
      <c r="F110" s="34"/>
      <c r="G110" s="34"/>
      <c r="H110" s="34"/>
      <c r="I110" s="34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</row>
    <row r="111" spans="1:57">
      <c r="B111"/>
      <c r="C111" s="34"/>
      <c r="D111" s="34"/>
      <c r="E111" s="34"/>
      <c r="F111" s="34"/>
      <c r="G111" s="34"/>
      <c r="H111" s="34"/>
      <c r="I111" s="34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</row>
    <row r="112" spans="1:57">
      <c r="B112" s="268"/>
      <c r="C112" s="34"/>
      <c r="D112" s="34"/>
      <c r="E112" s="34"/>
      <c r="F112" s="34"/>
      <c r="G112" s="34"/>
      <c r="H112" s="34"/>
      <c r="I112" s="34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</row>
    <row r="113" spans="1:57">
      <c r="B113" s="270"/>
      <c r="C113"/>
      <c r="D113"/>
      <c r="E113"/>
      <c r="F113" s="34"/>
      <c r="G113" s="34"/>
      <c r="H113" s="34"/>
      <c r="I113" s="34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</row>
    <row r="114" spans="1:57">
      <c r="B114" s="270"/>
      <c r="C114"/>
      <c r="D114"/>
      <c r="E114"/>
      <c r="F114" s="34"/>
      <c r="G114" s="34"/>
      <c r="H114" s="34"/>
      <c r="I114" s="34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</row>
    <row r="115" spans="1:57"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0"/>
      <c r="BE115" s="270"/>
    </row>
    <row r="116" spans="1:57">
      <c r="A116" s="271"/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</row>
    <row r="117" spans="1:57">
      <c r="A117" s="271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270"/>
      <c r="BE117" s="270"/>
    </row>
    <row r="118" spans="1:57">
      <c r="A118" s="271"/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</row>
    <row r="119" spans="1:57">
      <c r="A119" s="271"/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</row>
    <row r="120" spans="1:57">
      <c r="A120" s="271"/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</row>
    <row r="121" spans="1:57">
      <c r="A121" s="272"/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</row>
    <row r="122" spans="1:57">
      <c r="A122" s="272"/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</row>
    <row r="123" spans="1:57"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0"/>
      <c r="BE123" s="270"/>
    </row>
    <row r="124" spans="1:57"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</row>
    <row r="125" spans="1:57"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</row>
    <row r="126" spans="1:57"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270"/>
      <c r="BD126" s="270"/>
      <c r="BE126" s="270"/>
    </row>
    <row r="127" spans="1:57"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</row>
    <row r="128" spans="1:57"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</row>
  </sheetData>
  <mergeCells count="9">
    <mergeCell ref="K2:AE2"/>
    <mergeCell ref="K4:AE4"/>
    <mergeCell ref="M6:Z6"/>
    <mergeCell ref="D7:D9"/>
    <mergeCell ref="AP96:AW96"/>
    <mergeCell ref="AC97:AH97"/>
    <mergeCell ref="AP97:AS97"/>
    <mergeCell ref="AF99:AJ99"/>
    <mergeCell ref="AF100:AJ100"/>
  </mergeCells>
  <printOptions horizontalCentered="1" verticalCentered="1"/>
  <pageMargins left="0.78740157480314965" right="0.23622047244094491" top="0.59055118110236227" bottom="0.59055118110236227" header="0.51181102362204722" footer="0.51181102362204722"/>
  <pageSetup paperSize="9" scale="4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7"/>
  <sheetViews>
    <sheetView topLeftCell="A35" workbookViewId="0">
      <selection activeCell="F59" sqref="F59"/>
    </sheetView>
  </sheetViews>
  <sheetFormatPr defaultRowHeight="14.25"/>
  <cols>
    <col min="1" max="1" width="9.140625" style="275"/>
    <col min="2" max="2" width="46" style="275" customWidth="1"/>
    <col min="3" max="257" width="9.140625" style="275"/>
    <col min="258" max="258" width="46" style="275" customWidth="1"/>
    <col min="259" max="513" width="9.140625" style="275"/>
    <col min="514" max="514" width="46" style="275" customWidth="1"/>
    <col min="515" max="769" width="9.140625" style="275"/>
    <col min="770" max="770" width="46" style="275" customWidth="1"/>
    <col min="771" max="1025" width="9.140625" style="275"/>
    <col min="1026" max="1026" width="46" style="275" customWidth="1"/>
    <col min="1027" max="1281" width="9.140625" style="275"/>
    <col min="1282" max="1282" width="46" style="275" customWidth="1"/>
    <col min="1283" max="1537" width="9.140625" style="275"/>
    <col min="1538" max="1538" width="46" style="275" customWidth="1"/>
    <col min="1539" max="1793" width="9.140625" style="275"/>
    <col min="1794" max="1794" width="46" style="275" customWidth="1"/>
    <col min="1795" max="2049" width="9.140625" style="275"/>
    <col min="2050" max="2050" width="46" style="275" customWidth="1"/>
    <col min="2051" max="2305" width="9.140625" style="275"/>
    <col min="2306" max="2306" width="46" style="275" customWidth="1"/>
    <col min="2307" max="2561" width="9.140625" style="275"/>
    <col min="2562" max="2562" width="46" style="275" customWidth="1"/>
    <col min="2563" max="2817" width="9.140625" style="275"/>
    <col min="2818" max="2818" width="46" style="275" customWidth="1"/>
    <col min="2819" max="3073" width="9.140625" style="275"/>
    <col min="3074" max="3074" width="46" style="275" customWidth="1"/>
    <col min="3075" max="3329" width="9.140625" style="275"/>
    <col min="3330" max="3330" width="46" style="275" customWidth="1"/>
    <col min="3331" max="3585" width="9.140625" style="275"/>
    <col min="3586" max="3586" width="46" style="275" customWidth="1"/>
    <col min="3587" max="3841" width="9.140625" style="275"/>
    <col min="3842" max="3842" width="46" style="275" customWidth="1"/>
    <col min="3843" max="4097" width="9.140625" style="275"/>
    <col min="4098" max="4098" width="46" style="275" customWidth="1"/>
    <col min="4099" max="4353" width="9.140625" style="275"/>
    <col min="4354" max="4354" width="46" style="275" customWidth="1"/>
    <col min="4355" max="4609" width="9.140625" style="275"/>
    <col min="4610" max="4610" width="46" style="275" customWidth="1"/>
    <col min="4611" max="4865" width="9.140625" style="275"/>
    <col min="4866" max="4866" width="46" style="275" customWidth="1"/>
    <col min="4867" max="5121" width="9.140625" style="275"/>
    <col min="5122" max="5122" width="46" style="275" customWidth="1"/>
    <col min="5123" max="5377" width="9.140625" style="275"/>
    <col min="5378" max="5378" width="46" style="275" customWidth="1"/>
    <col min="5379" max="5633" width="9.140625" style="275"/>
    <col min="5634" max="5634" width="46" style="275" customWidth="1"/>
    <col min="5635" max="5889" width="9.140625" style="275"/>
    <col min="5890" max="5890" width="46" style="275" customWidth="1"/>
    <col min="5891" max="6145" width="9.140625" style="275"/>
    <col min="6146" max="6146" width="46" style="275" customWidth="1"/>
    <col min="6147" max="6401" width="9.140625" style="275"/>
    <col min="6402" max="6402" width="46" style="275" customWidth="1"/>
    <col min="6403" max="6657" width="9.140625" style="275"/>
    <col min="6658" max="6658" width="46" style="275" customWidth="1"/>
    <col min="6659" max="6913" width="9.140625" style="275"/>
    <col min="6914" max="6914" width="46" style="275" customWidth="1"/>
    <col min="6915" max="7169" width="9.140625" style="275"/>
    <col min="7170" max="7170" width="46" style="275" customWidth="1"/>
    <col min="7171" max="7425" width="9.140625" style="275"/>
    <col min="7426" max="7426" width="46" style="275" customWidth="1"/>
    <col min="7427" max="7681" width="9.140625" style="275"/>
    <col min="7682" max="7682" width="46" style="275" customWidth="1"/>
    <col min="7683" max="7937" width="9.140625" style="275"/>
    <col min="7938" max="7938" width="46" style="275" customWidth="1"/>
    <col min="7939" max="8193" width="9.140625" style="275"/>
    <col min="8194" max="8194" width="46" style="275" customWidth="1"/>
    <col min="8195" max="8449" width="9.140625" style="275"/>
    <col min="8450" max="8450" width="46" style="275" customWidth="1"/>
    <col min="8451" max="8705" width="9.140625" style="275"/>
    <col min="8706" max="8706" width="46" style="275" customWidth="1"/>
    <col min="8707" max="8961" width="9.140625" style="275"/>
    <col min="8962" max="8962" width="46" style="275" customWidth="1"/>
    <col min="8963" max="9217" width="9.140625" style="275"/>
    <col min="9218" max="9218" width="46" style="275" customWidth="1"/>
    <col min="9219" max="9473" width="9.140625" style="275"/>
    <col min="9474" max="9474" width="46" style="275" customWidth="1"/>
    <col min="9475" max="9729" width="9.140625" style="275"/>
    <col min="9730" max="9730" width="46" style="275" customWidth="1"/>
    <col min="9731" max="9985" width="9.140625" style="275"/>
    <col min="9986" max="9986" width="46" style="275" customWidth="1"/>
    <col min="9987" max="10241" width="9.140625" style="275"/>
    <col min="10242" max="10242" width="46" style="275" customWidth="1"/>
    <col min="10243" max="10497" width="9.140625" style="275"/>
    <col min="10498" max="10498" width="46" style="275" customWidth="1"/>
    <col min="10499" max="10753" width="9.140625" style="275"/>
    <col min="10754" max="10754" width="46" style="275" customWidth="1"/>
    <col min="10755" max="11009" width="9.140625" style="275"/>
    <col min="11010" max="11010" width="46" style="275" customWidth="1"/>
    <col min="11011" max="11265" width="9.140625" style="275"/>
    <col min="11266" max="11266" width="46" style="275" customWidth="1"/>
    <col min="11267" max="11521" width="9.140625" style="275"/>
    <col min="11522" max="11522" width="46" style="275" customWidth="1"/>
    <col min="11523" max="11777" width="9.140625" style="275"/>
    <col min="11778" max="11778" width="46" style="275" customWidth="1"/>
    <col min="11779" max="12033" width="9.140625" style="275"/>
    <col min="12034" max="12034" width="46" style="275" customWidth="1"/>
    <col min="12035" max="12289" width="9.140625" style="275"/>
    <col min="12290" max="12290" width="46" style="275" customWidth="1"/>
    <col min="12291" max="12545" width="9.140625" style="275"/>
    <col min="12546" max="12546" width="46" style="275" customWidth="1"/>
    <col min="12547" max="12801" width="9.140625" style="275"/>
    <col min="12802" max="12802" width="46" style="275" customWidth="1"/>
    <col min="12803" max="13057" width="9.140625" style="275"/>
    <col min="13058" max="13058" width="46" style="275" customWidth="1"/>
    <col min="13059" max="13313" width="9.140625" style="275"/>
    <col min="13314" max="13314" width="46" style="275" customWidth="1"/>
    <col min="13315" max="13569" width="9.140625" style="275"/>
    <col min="13570" max="13570" width="46" style="275" customWidth="1"/>
    <col min="13571" max="13825" width="9.140625" style="275"/>
    <col min="13826" max="13826" width="46" style="275" customWidth="1"/>
    <col min="13827" max="14081" width="9.140625" style="275"/>
    <col min="14082" max="14082" width="46" style="275" customWidth="1"/>
    <col min="14083" max="14337" width="9.140625" style="275"/>
    <col min="14338" max="14338" width="46" style="275" customWidth="1"/>
    <col min="14339" max="14593" width="9.140625" style="275"/>
    <col min="14594" max="14594" width="46" style="275" customWidth="1"/>
    <col min="14595" max="14849" width="9.140625" style="275"/>
    <col min="14850" max="14850" width="46" style="275" customWidth="1"/>
    <col min="14851" max="15105" width="9.140625" style="275"/>
    <col min="15106" max="15106" width="46" style="275" customWidth="1"/>
    <col min="15107" max="15361" width="9.140625" style="275"/>
    <col min="15362" max="15362" width="46" style="275" customWidth="1"/>
    <col min="15363" max="15617" width="9.140625" style="275"/>
    <col min="15618" max="15618" width="46" style="275" customWidth="1"/>
    <col min="15619" max="15873" width="9.140625" style="275"/>
    <col min="15874" max="15874" width="46" style="275" customWidth="1"/>
    <col min="15875" max="16129" width="9.140625" style="275"/>
    <col min="16130" max="16130" width="46" style="275" customWidth="1"/>
    <col min="16131" max="16384" width="9.140625" style="275"/>
  </cols>
  <sheetData>
    <row r="3" spans="1:8" ht="15" thickBot="1"/>
    <row r="4" spans="1:8" ht="18" thickTop="1" thickBot="1">
      <c r="A4" s="389" t="s">
        <v>113</v>
      </c>
      <c r="B4" s="391" t="s">
        <v>114</v>
      </c>
      <c r="C4" s="391" t="s">
        <v>115</v>
      </c>
      <c r="D4" s="393" t="s">
        <v>116</v>
      </c>
      <c r="E4" s="394"/>
      <c r="F4" s="394"/>
      <c r="G4" s="395"/>
      <c r="H4" s="276"/>
    </row>
    <row r="5" spans="1:8" ht="17.25" thickBot="1">
      <c r="A5" s="390"/>
      <c r="B5" s="392"/>
      <c r="C5" s="392"/>
      <c r="D5" s="277" t="s">
        <v>21</v>
      </c>
      <c r="E5" s="277" t="s">
        <v>22</v>
      </c>
      <c r="F5" s="277" t="s">
        <v>117</v>
      </c>
      <c r="G5" s="277" t="s">
        <v>24</v>
      </c>
      <c r="H5" s="278" t="s">
        <v>6</v>
      </c>
    </row>
    <row r="6" spans="1:8" ht="17.25" thickBot="1">
      <c r="A6" s="279" t="s">
        <v>118</v>
      </c>
      <c r="B6" s="280" t="s">
        <v>119</v>
      </c>
      <c r="C6" s="283"/>
      <c r="D6" s="281"/>
      <c r="E6" s="281"/>
      <c r="F6" s="281"/>
      <c r="G6" s="281"/>
      <c r="H6" s="282">
        <f>SUBTOTAL(9,H7:H11)</f>
        <v>25</v>
      </c>
    </row>
    <row r="7" spans="1:8" ht="17.25" thickBot="1">
      <c r="A7" s="284"/>
      <c r="B7" s="285" t="s">
        <v>38</v>
      </c>
      <c r="C7" s="277">
        <v>1</v>
      </c>
      <c r="D7" s="277">
        <v>15</v>
      </c>
      <c r="E7" s="277">
        <v>15</v>
      </c>
      <c r="F7" s="277"/>
      <c r="G7" s="277"/>
      <c r="H7" s="278">
        <v>3</v>
      </c>
    </row>
    <row r="8" spans="1:8" ht="17.25" thickBot="1">
      <c r="A8" s="286"/>
      <c r="B8" s="287" t="s">
        <v>39</v>
      </c>
      <c r="C8" s="277">
        <v>1</v>
      </c>
      <c r="D8" s="277">
        <v>15</v>
      </c>
      <c r="E8" s="277">
        <v>15</v>
      </c>
      <c r="F8" s="277"/>
      <c r="G8" s="277"/>
      <c r="H8" s="278">
        <v>5</v>
      </c>
    </row>
    <row r="9" spans="1:8" ht="17.25" thickBot="1">
      <c r="A9" s="286"/>
      <c r="B9" s="285" t="s">
        <v>41</v>
      </c>
      <c r="C9" s="277">
        <v>2</v>
      </c>
      <c r="D9" s="277">
        <v>15</v>
      </c>
      <c r="E9" s="277">
        <v>15</v>
      </c>
      <c r="F9" s="277"/>
      <c r="G9" s="277"/>
      <c r="H9" s="278">
        <v>6</v>
      </c>
    </row>
    <row r="10" spans="1:8" ht="17.25" thickBot="1">
      <c r="A10" s="286"/>
      <c r="B10" s="285" t="s">
        <v>120</v>
      </c>
      <c r="C10" s="277">
        <v>2</v>
      </c>
      <c r="D10" s="277">
        <v>30</v>
      </c>
      <c r="E10" s="277">
        <v>30</v>
      </c>
      <c r="F10" s="277"/>
      <c r="G10" s="277"/>
      <c r="H10" s="278">
        <v>6</v>
      </c>
    </row>
    <row r="11" spans="1:8" ht="17.25" thickBot="1">
      <c r="A11" s="288"/>
      <c r="B11" s="285" t="s">
        <v>45</v>
      </c>
      <c r="C11" s="277">
        <v>5</v>
      </c>
      <c r="D11" s="277">
        <v>15</v>
      </c>
      <c r="E11" s="277">
        <v>15</v>
      </c>
      <c r="F11" s="277"/>
      <c r="G11" s="277"/>
      <c r="H11" s="278">
        <v>5</v>
      </c>
    </row>
    <row r="12" spans="1:8" ht="17.25" thickBot="1">
      <c r="A12" s="289" t="s">
        <v>121</v>
      </c>
      <c r="B12" s="280" t="s">
        <v>122</v>
      </c>
      <c r="C12" s="281">
        <v>1</v>
      </c>
      <c r="D12" s="281">
        <v>30</v>
      </c>
      <c r="E12" s="281"/>
      <c r="F12" s="281">
        <v>15</v>
      </c>
      <c r="G12" s="281"/>
      <c r="H12" s="282">
        <v>5</v>
      </c>
    </row>
    <row r="13" spans="1:8" ht="17.25" thickBot="1">
      <c r="A13" s="289" t="s">
        <v>123</v>
      </c>
      <c r="B13" s="280" t="s">
        <v>124</v>
      </c>
      <c r="C13" s="281">
        <v>2</v>
      </c>
      <c r="D13" s="281">
        <v>30</v>
      </c>
      <c r="E13" s="281"/>
      <c r="F13" s="281">
        <v>15</v>
      </c>
      <c r="G13" s="281"/>
      <c r="H13" s="282">
        <v>5</v>
      </c>
    </row>
    <row r="14" spans="1:8" ht="17.25" thickBot="1">
      <c r="A14" s="289" t="s">
        <v>125</v>
      </c>
      <c r="B14" s="280" t="s">
        <v>126</v>
      </c>
      <c r="C14" s="281">
        <v>3</v>
      </c>
      <c r="D14" s="281">
        <v>15</v>
      </c>
      <c r="E14" s="281"/>
      <c r="F14" s="281">
        <v>15</v>
      </c>
      <c r="G14" s="281"/>
      <c r="H14" s="282">
        <v>3</v>
      </c>
    </row>
    <row r="15" spans="1:8" ht="17.25" thickBot="1">
      <c r="A15" s="289" t="s">
        <v>127</v>
      </c>
      <c r="B15" s="280" t="s">
        <v>128</v>
      </c>
      <c r="C15" s="281">
        <v>1</v>
      </c>
      <c r="D15" s="281">
        <v>15</v>
      </c>
      <c r="E15" s="281"/>
      <c r="F15" s="281">
        <v>15</v>
      </c>
      <c r="G15" s="281"/>
      <c r="H15" s="282">
        <v>3</v>
      </c>
    </row>
    <row r="16" spans="1:8" ht="17.25" thickBot="1">
      <c r="A16" s="289" t="s">
        <v>129</v>
      </c>
      <c r="B16" s="280" t="s">
        <v>130</v>
      </c>
      <c r="C16" s="281">
        <v>1</v>
      </c>
      <c r="D16" s="281">
        <v>15</v>
      </c>
      <c r="E16" s="281"/>
      <c r="F16" s="281">
        <v>15</v>
      </c>
      <c r="G16" s="281"/>
      <c r="H16" s="282">
        <v>5</v>
      </c>
    </row>
    <row r="17" spans="1:8" ht="17.25" thickBot="1">
      <c r="A17" s="289" t="s">
        <v>131</v>
      </c>
      <c r="B17" s="280" t="s">
        <v>132</v>
      </c>
      <c r="C17" s="281"/>
      <c r="D17" s="281"/>
      <c r="E17" s="281"/>
      <c r="F17" s="281"/>
      <c r="G17" s="281"/>
      <c r="H17" s="282">
        <f>SUBTOTAL(9,H18:H19)</f>
        <v>7</v>
      </c>
    </row>
    <row r="18" spans="1:8" ht="17.25" thickBot="1">
      <c r="A18" s="286"/>
      <c r="B18" s="287" t="s">
        <v>60</v>
      </c>
      <c r="C18" s="277">
        <v>1</v>
      </c>
      <c r="D18" s="277">
        <v>15</v>
      </c>
      <c r="E18" s="290"/>
      <c r="F18" s="277">
        <v>30</v>
      </c>
      <c r="G18" s="290"/>
      <c r="H18" s="278">
        <v>5</v>
      </c>
    </row>
    <row r="19" spans="1:8" ht="17.25" thickBot="1">
      <c r="A19" s="288"/>
      <c r="B19" s="285" t="s">
        <v>61</v>
      </c>
      <c r="C19" s="277">
        <v>3</v>
      </c>
      <c r="D19" s="277"/>
      <c r="E19" s="277"/>
      <c r="F19" s="277">
        <v>15</v>
      </c>
      <c r="G19" s="277"/>
      <c r="H19" s="278">
        <v>2</v>
      </c>
    </row>
    <row r="20" spans="1:8" ht="17.25" thickBot="1">
      <c r="A20" s="289" t="s">
        <v>133</v>
      </c>
      <c r="B20" s="280" t="s">
        <v>134</v>
      </c>
      <c r="C20" s="281"/>
      <c r="D20" s="281"/>
      <c r="E20" s="281"/>
      <c r="F20" s="281"/>
      <c r="G20" s="281"/>
      <c r="H20" s="282">
        <f>SUBTOTAL(9,H21:H25)</f>
        <v>21</v>
      </c>
    </row>
    <row r="21" spans="1:8" ht="17.25" thickBot="1">
      <c r="A21" s="286"/>
      <c r="B21" s="285" t="s">
        <v>50</v>
      </c>
      <c r="C21" s="277">
        <v>2</v>
      </c>
      <c r="D21" s="277">
        <v>15</v>
      </c>
      <c r="E21" s="277"/>
      <c r="F21" s="277">
        <v>15</v>
      </c>
      <c r="G21" s="277"/>
      <c r="H21" s="278">
        <v>5</v>
      </c>
    </row>
    <row r="22" spans="1:8" ht="17.25" thickBot="1">
      <c r="A22" s="286"/>
      <c r="B22" s="287" t="s">
        <v>51</v>
      </c>
      <c r="C22" s="277">
        <v>3</v>
      </c>
      <c r="D22" s="277">
        <v>15</v>
      </c>
      <c r="E22" s="277"/>
      <c r="F22" s="277">
        <v>15</v>
      </c>
      <c r="G22" s="277"/>
      <c r="H22" s="278">
        <v>5</v>
      </c>
    </row>
    <row r="23" spans="1:8" ht="17.25" thickBot="1">
      <c r="A23" s="286"/>
      <c r="B23" s="285" t="s">
        <v>52</v>
      </c>
      <c r="C23" s="277">
        <v>4</v>
      </c>
      <c r="D23" s="277">
        <v>15</v>
      </c>
      <c r="E23" s="277"/>
      <c r="F23" s="277">
        <v>15</v>
      </c>
      <c r="G23" s="277"/>
      <c r="H23" s="278">
        <v>4</v>
      </c>
    </row>
    <row r="24" spans="1:8" ht="17.25" thickBot="1">
      <c r="A24" s="288"/>
      <c r="B24" s="285" t="s">
        <v>55</v>
      </c>
      <c r="C24" s="277">
        <v>4</v>
      </c>
      <c r="D24" s="277">
        <v>15</v>
      </c>
      <c r="E24" s="277"/>
      <c r="F24" s="277">
        <v>15</v>
      </c>
      <c r="G24" s="277">
        <v>15</v>
      </c>
      <c r="H24" s="278">
        <v>4</v>
      </c>
    </row>
    <row r="25" spans="1:8" ht="17.25" thickBot="1">
      <c r="A25" s="288"/>
      <c r="B25" s="285" t="s">
        <v>56</v>
      </c>
      <c r="C25" s="277">
        <v>6</v>
      </c>
      <c r="D25" s="277">
        <v>15</v>
      </c>
      <c r="E25" s="277"/>
      <c r="F25" s="277">
        <v>15</v>
      </c>
      <c r="G25" s="277">
        <v>15</v>
      </c>
      <c r="H25" s="278">
        <v>3</v>
      </c>
    </row>
    <row r="26" spans="1:8" ht="17.25" thickBot="1">
      <c r="A26" s="289" t="s">
        <v>135</v>
      </c>
      <c r="B26" s="280" t="s">
        <v>136</v>
      </c>
      <c r="C26" s="281"/>
      <c r="D26" s="281"/>
      <c r="E26" s="281"/>
      <c r="F26" s="281"/>
      <c r="G26" s="281"/>
      <c r="H26" s="282">
        <f>SUBTOTAL(9,H27:H28)</f>
        <v>8</v>
      </c>
    </row>
    <row r="27" spans="1:8" ht="17.25" thickBot="1">
      <c r="A27" s="288"/>
      <c r="B27" s="285" t="s">
        <v>63</v>
      </c>
      <c r="C27" s="277">
        <v>3</v>
      </c>
      <c r="D27" s="277">
        <v>15</v>
      </c>
      <c r="E27" s="277"/>
      <c r="F27" s="277">
        <v>15</v>
      </c>
      <c r="G27" s="277"/>
      <c r="H27" s="278">
        <v>5</v>
      </c>
    </row>
    <row r="28" spans="1:8" ht="17.25" thickBot="1">
      <c r="A28" s="288"/>
      <c r="B28" s="285" t="s">
        <v>64</v>
      </c>
      <c r="C28" s="277">
        <v>4</v>
      </c>
      <c r="D28" s="277">
        <v>15</v>
      </c>
      <c r="E28" s="277"/>
      <c r="F28" s="277">
        <v>15</v>
      </c>
      <c r="G28" s="277"/>
      <c r="H28" s="278">
        <v>3</v>
      </c>
    </row>
    <row r="29" spans="1:8" ht="17.25" thickBot="1">
      <c r="A29" s="289" t="s">
        <v>137</v>
      </c>
      <c r="B29" s="280" t="s">
        <v>62</v>
      </c>
      <c r="C29" s="281">
        <v>3</v>
      </c>
      <c r="D29" s="281">
        <v>15</v>
      </c>
      <c r="E29" s="281"/>
      <c r="F29" s="281">
        <v>30</v>
      </c>
      <c r="G29" s="281"/>
      <c r="H29" s="282">
        <v>5</v>
      </c>
    </row>
    <row r="30" spans="1:8" ht="17.25" thickBot="1">
      <c r="A30" s="289" t="s">
        <v>138</v>
      </c>
      <c r="B30" s="280" t="s">
        <v>139</v>
      </c>
      <c r="C30" s="281">
        <v>1</v>
      </c>
      <c r="D30" s="281">
        <v>15</v>
      </c>
      <c r="E30" s="281"/>
      <c r="F30" s="281">
        <v>15</v>
      </c>
      <c r="G30" s="281"/>
      <c r="H30" s="282">
        <v>3</v>
      </c>
    </row>
    <row r="31" spans="1:8" ht="17.25" thickBot="1">
      <c r="A31" s="289" t="s">
        <v>140</v>
      </c>
      <c r="B31" s="280" t="s">
        <v>141</v>
      </c>
      <c r="C31" s="281">
        <v>2</v>
      </c>
      <c r="D31" s="281"/>
      <c r="E31" s="281"/>
      <c r="F31" s="281">
        <v>15</v>
      </c>
      <c r="G31" s="281"/>
      <c r="H31" s="282">
        <v>3</v>
      </c>
    </row>
    <row r="32" spans="1:8" ht="17.25" thickBot="1">
      <c r="A32" s="289" t="s">
        <v>142</v>
      </c>
      <c r="B32" s="280" t="s">
        <v>143</v>
      </c>
      <c r="C32" s="281">
        <v>3</v>
      </c>
      <c r="D32" s="281">
        <v>15</v>
      </c>
      <c r="E32" s="281"/>
      <c r="F32" s="281">
        <v>15</v>
      </c>
      <c r="G32" s="281"/>
      <c r="H32" s="282">
        <v>3</v>
      </c>
    </row>
    <row r="33" spans="1:8" ht="17.25" thickBot="1">
      <c r="A33" s="289" t="s">
        <v>144</v>
      </c>
      <c r="B33" s="280" t="s">
        <v>145</v>
      </c>
      <c r="C33" s="281">
        <v>3</v>
      </c>
      <c r="D33" s="281">
        <v>15</v>
      </c>
      <c r="E33" s="281"/>
      <c r="F33" s="281">
        <v>15</v>
      </c>
      <c r="G33" s="281"/>
      <c r="H33" s="282">
        <v>5</v>
      </c>
    </row>
    <row r="34" spans="1:8" ht="17.25" thickBot="1">
      <c r="A34" s="289" t="s">
        <v>146</v>
      </c>
      <c r="B34" s="280" t="s">
        <v>147</v>
      </c>
      <c r="C34" s="281">
        <v>4</v>
      </c>
      <c r="D34" s="281">
        <v>15</v>
      </c>
      <c r="E34" s="281"/>
      <c r="F34" s="281">
        <v>15</v>
      </c>
      <c r="G34" s="281"/>
      <c r="H34" s="282">
        <v>5</v>
      </c>
    </row>
    <row r="35" spans="1:8" ht="17.25" thickBot="1">
      <c r="A35" s="289" t="s">
        <v>148</v>
      </c>
      <c r="B35" s="280" t="s">
        <v>149</v>
      </c>
      <c r="C35" s="281">
        <v>5</v>
      </c>
      <c r="D35" s="281">
        <v>15</v>
      </c>
      <c r="E35" s="281"/>
      <c r="F35" s="281">
        <v>15</v>
      </c>
      <c r="G35" s="281"/>
      <c r="H35" s="282">
        <v>3</v>
      </c>
    </row>
    <row r="36" spans="1:8" ht="33.75" thickBot="1">
      <c r="A36" s="289" t="s">
        <v>150</v>
      </c>
      <c r="B36" s="280" t="s">
        <v>151</v>
      </c>
      <c r="C36" s="281">
        <v>4</v>
      </c>
      <c r="D36" s="281">
        <v>15</v>
      </c>
      <c r="E36" s="281"/>
      <c r="F36" s="281">
        <v>15</v>
      </c>
      <c r="G36" s="281"/>
      <c r="H36" s="282">
        <v>4</v>
      </c>
    </row>
    <row r="37" spans="1:8" ht="33.75" thickBot="1">
      <c r="A37" s="289" t="s">
        <v>152</v>
      </c>
      <c r="B37" s="280" t="s">
        <v>153</v>
      </c>
      <c r="C37" s="281">
        <v>6</v>
      </c>
      <c r="D37" s="281">
        <v>15</v>
      </c>
      <c r="E37" s="281"/>
      <c r="F37" s="281"/>
      <c r="G37" s="281"/>
      <c r="H37" s="282">
        <v>3</v>
      </c>
    </row>
    <row r="38" spans="1:8" ht="17.25" thickBot="1">
      <c r="A38" s="289" t="s">
        <v>154</v>
      </c>
      <c r="B38" s="280" t="s">
        <v>155</v>
      </c>
      <c r="C38" s="281">
        <v>4</v>
      </c>
      <c r="D38" s="281">
        <v>15</v>
      </c>
      <c r="E38" s="281"/>
      <c r="F38" s="281">
        <v>15</v>
      </c>
      <c r="G38" s="281"/>
      <c r="H38" s="282">
        <v>5</v>
      </c>
    </row>
    <row r="39" spans="1:8" ht="17.25" thickBot="1">
      <c r="A39" s="289" t="s">
        <v>156</v>
      </c>
      <c r="B39" s="280" t="s">
        <v>157</v>
      </c>
      <c r="C39" s="281">
        <v>4</v>
      </c>
      <c r="D39" s="281">
        <v>15</v>
      </c>
      <c r="E39" s="281"/>
      <c r="F39" s="281">
        <v>15</v>
      </c>
      <c r="G39" s="281"/>
      <c r="H39" s="282">
        <v>3</v>
      </c>
    </row>
    <row r="40" spans="1:8" ht="17.25" thickBot="1">
      <c r="A40" s="289" t="s">
        <v>158</v>
      </c>
      <c r="B40" s="280" t="s">
        <v>159</v>
      </c>
      <c r="C40" s="281">
        <v>7</v>
      </c>
      <c r="D40" s="281">
        <v>15</v>
      </c>
      <c r="E40" s="281"/>
      <c r="F40" s="281"/>
      <c r="G40" s="281">
        <v>15</v>
      </c>
      <c r="H40" s="282">
        <v>2</v>
      </c>
    </row>
    <row r="41" spans="1:8" ht="17.25" thickBot="1">
      <c r="A41" s="289" t="s">
        <v>160</v>
      </c>
      <c r="B41" s="280" t="s">
        <v>161</v>
      </c>
      <c r="C41" s="281">
        <v>6</v>
      </c>
      <c r="D41" s="281">
        <v>16</v>
      </c>
      <c r="E41" s="281"/>
      <c r="F41" s="281">
        <v>16</v>
      </c>
      <c r="G41" s="281"/>
      <c r="H41" s="282">
        <v>5</v>
      </c>
    </row>
    <row r="42" spans="1:8" ht="17.25" thickBot="1">
      <c r="A42" s="289" t="s">
        <v>162</v>
      </c>
      <c r="B42" s="280" t="s">
        <v>163</v>
      </c>
      <c r="C42" s="291"/>
      <c r="D42" s="281"/>
      <c r="E42" s="281"/>
      <c r="F42" s="281"/>
      <c r="G42" s="281"/>
      <c r="H42" s="282"/>
    </row>
    <row r="43" spans="1:8" ht="33.75" thickBot="1">
      <c r="A43" s="288"/>
      <c r="B43" s="292" t="s">
        <v>164</v>
      </c>
      <c r="C43" s="278"/>
      <c r="D43" s="278"/>
      <c r="E43" s="278"/>
      <c r="F43" s="278"/>
      <c r="G43" s="278"/>
      <c r="H43" s="282">
        <f>SUBTOTAL(9,H44:H59)</f>
        <v>42</v>
      </c>
    </row>
    <row r="44" spans="1:8" ht="16.5">
      <c r="A44" s="286"/>
      <c r="B44" s="293" t="s">
        <v>78</v>
      </c>
      <c r="C44" s="294">
        <v>5</v>
      </c>
      <c r="D44" s="294">
        <v>15</v>
      </c>
      <c r="E44" s="294"/>
      <c r="F44" s="294"/>
      <c r="G44" s="294"/>
      <c r="H44" s="295">
        <v>3</v>
      </c>
    </row>
    <row r="45" spans="1:8" ht="16.5">
      <c r="A45" s="286"/>
      <c r="B45" s="296" t="s">
        <v>79</v>
      </c>
      <c r="C45" s="294">
        <v>6</v>
      </c>
      <c r="D45" s="294">
        <v>15</v>
      </c>
      <c r="E45" s="294"/>
      <c r="F45" s="294">
        <v>15</v>
      </c>
      <c r="G45" s="294"/>
      <c r="H45" s="295">
        <v>4</v>
      </c>
    </row>
    <row r="46" spans="1:8" ht="16.5">
      <c r="A46" s="286"/>
      <c r="B46" s="293" t="s">
        <v>80</v>
      </c>
      <c r="C46" s="294">
        <v>5</v>
      </c>
      <c r="D46" s="294">
        <v>15</v>
      </c>
      <c r="E46" s="294"/>
      <c r="F46" s="294">
        <v>30</v>
      </c>
      <c r="G46" s="294"/>
      <c r="H46" s="295">
        <v>4</v>
      </c>
    </row>
    <row r="47" spans="1:8" ht="16.5">
      <c r="A47" s="286"/>
      <c r="B47" s="293" t="s">
        <v>81</v>
      </c>
      <c r="C47" s="294">
        <v>6</v>
      </c>
      <c r="D47" s="294">
        <v>15</v>
      </c>
      <c r="E47" s="294"/>
      <c r="F47" s="294">
        <v>30</v>
      </c>
      <c r="G47" s="294"/>
      <c r="H47" s="295">
        <v>4</v>
      </c>
    </row>
    <row r="48" spans="1:8" ht="16.5">
      <c r="A48" s="286"/>
      <c r="B48" s="293" t="s">
        <v>82</v>
      </c>
      <c r="C48" s="294">
        <v>5</v>
      </c>
      <c r="D48" s="294">
        <v>15</v>
      </c>
      <c r="E48" s="294"/>
      <c r="F48" s="294"/>
      <c r="G48" s="294">
        <v>15</v>
      </c>
      <c r="H48" s="295">
        <v>4</v>
      </c>
    </row>
    <row r="49" spans="1:8" ht="16.5">
      <c r="A49" s="286"/>
      <c r="B49" s="293" t="s">
        <v>83</v>
      </c>
      <c r="C49" s="294">
        <v>6</v>
      </c>
      <c r="D49" s="294">
        <v>15</v>
      </c>
      <c r="E49" s="294"/>
      <c r="F49" s="294">
        <v>15</v>
      </c>
      <c r="G49" s="294"/>
      <c r="H49" s="295">
        <v>3</v>
      </c>
    </row>
    <row r="50" spans="1:8" ht="16.5">
      <c r="A50" s="286"/>
      <c r="B50" s="293" t="s">
        <v>165</v>
      </c>
      <c r="C50" s="294">
        <v>8</v>
      </c>
      <c r="D50" s="294"/>
      <c r="E50" s="294"/>
      <c r="F50" s="294">
        <v>30</v>
      </c>
      <c r="G50" s="294"/>
      <c r="H50" s="295">
        <v>3</v>
      </c>
    </row>
    <row r="51" spans="1:8" ht="16.5">
      <c r="A51" s="286"/>
      <c r="B51" s="293" t="s">
        <v>166</v>
      </c>
      <c r="C51" s="294">
        <v>5</v>
      </c>
      <c r="D51" s="294">
        <v>15</v>
      </c>
      <c r="E51" s="294"/>
      <c r="F51" s="294">
        <v>15</v>
      </c>
      <c r="G51" s="294"/>
      <c r="H51" s="295">
        <v>3</v>
      </c>
    </row>
    <row r="52" spans="1:8" ht="16.5">
      <c r="A52" s="286"/>
      <c r="B52" s="293" t="s">
        <v>85</v>
      </c>
      <c r="C52" s="294">
        <v>8</v>
      </c>
      <c r="D52" s="294"/>
      <c r="E52" s="294"/>
      <c r="F52" s="294"/>
      <c r="G52" s="294">
        <v>15</v>
      </c>
      <c r="H52" s="295">
        <v>4</v>
      </c>
    </row>
    <row r="53" spans="1:8" ht="16.5">
      <c r="A53" s="286"/>
      <c r="B53" s="293" t="s">
        <v>86</v>
      </c>
      <c r="C53" s="294">
        <v>5</v>
      </c>
      <c r="D53" s="294">
        <v>15</v>
      </c>
      <c r="E53" s="294"/>
      <c r="F53" s="294">
        <v>15</v>
      </c>
      <c r="G53" s="294"/>
      <c r="H53" s="295">
        <v>3</v>
      </c>
    </row>
    <row r="54" spans="1:8" ht="16.5" customHeight="1">
      <c r="A54" s="396"/>
      <c r="B54" s="298" t="s">
        <v>196</v>
      </c>
      <c r="C54" s="397"/>
      <c r="D54" s="397"/>
      <c r="E54" s="397"/>
      <c r="F54" s="397"/>
      <c r="G54" s="397"/>
      <c r="H54" s="399"/>
    </row>
    <row r="55" spans="1:8" ht="16.5" customHeight="1">
      <c r="A55" s="396"/>
      <c r="B55" s="297" t="s">
        <v>197</v>
      </c>
      <c r="C55" s="398"/>
      <c r="D55" s="398"/>
      <c r="E55" s="398"/>
      <c r="F55" s="398"/>
      <c r="G55" s="398"/>
      <c r="H55" s="400"/>
    </row>
    <row r="56" spans="1:8" ht="16.5" customHeight="1">
      <c r="A56" s="286"/>
      <c r="B56" s="293" t="s">
        <v>87</v>
      </c>
      <c r="C56" s="294">
        <v>6</v>
      </c>
      <c r="D56" s="294">
        <v>15</v>
      </c>
      <c r="E56" s="294"/>
      <c r="F56" s="294">
        <v>15</v>
      </c>
      <c r="G56" s="294"/>
      <c r="H56" s="295">
        <v>3</v>
      </c>
    </row>
    <row r="57" spans="1:8" ht="16.5" customHeight="1">
      <c r="A57" s="396"/>
      <c r="B57" s="298" t="s">
        <v>198</v>
      </c>
      <c r="C57" s="397"/>
      <c r="D57" s="397"/>
      <c r="E57" s="397"/>
      <c r="F57" s="397"/>
      <c r="G57" s="397"/>
      <c r="H57" s="399"/>
    </row>
    <row r="58" spans="1:8" ht="16.5" customHeight="1">
      <c r="A58" s="396"/>
      <c r="B58" s="297" t="s">
        <v>199</v>
      </c>
      <c r="C58" s="398"/>
      <c r="D58" s="398"/>
      <c r="E58" s="398"/>
      <c r="F58" s="398"/>
      <c r="G58" s="398"/>
      <c r="H58" s="400"/>
    </row>
    <row r="59" spans="1:8" ht="16.5" customHeight="1">
      <c r="A59" s="286"/>
      <c r="B59" s="293" t="s">
        <v>88</v>
      </c>
      <c r="C59" s="294">
        <v>8</v>
      </c>
      <c r="D59" s="294">
        <v>15</v>
      </c>
      <c r="E59" s="294"/>
      <c r="F59" s="294">
        <v>15</v>
      </c>
      <c r="G59" s="294"/>
      <c r="H59" s="295">
        <v>4</v>
      </c>
    </row>
    <row r="60" spans="1:8" ht="16.5" customHeight="1">
      <c r="A60" s="396"/>
      <c r="B60" s="298" t="s">
        <v>200</v>
      </c>
      <c r="C60" s="397"/>
      <c r="D60" s="397"/>
      <c r="E60" s="397"/>
      <c r="F60" s="397"/>
      <c r="G60" s="397"/>
      <c r="H60" s="399"/>
    </row>
    <row r="61" spans="1:8" ht="16.5" customHeight="1" thickBot="1">
      <c r="A61" s="402"/>
      <c r="B61" s="299" t="s">
        <v>201</v>
      </c>
      <c r="C61" s="403"/>
      <c r="D61" s="403"/>
      <c r="E61" s="403"/>
      <c r="F61" s="403"/>
      <c r="G61" s="403"/>
      <c r="H61" s="401"/>
    </row>
    <row r="62" spans="1:8" ht="33.75" thickBot="1">
      <c r="A62" s="288"/>
      <c r="B62" s="292" t="s">
        <v>167</v>
      </c>
      <c r="C62" s="290"/>
      <c r="D62" s="277"/>
      <c r="E62" s="277"/>
      <c r="F62" s="277"/>
      <c r="G62" s="277"/>
      <c r="H62" s="282">
        <f>SUBTOTAL(9,H63:H80)</f>
        <v>42</v>
      </c>
    </row>
    <row r="63" spans="1:8" ht="16.5">
      <c r="A63" s="286"/>
      <c r="B63" s="296" t="s">
        <v>94</v>
      </c>
      <c r="C63" s="294">
        <v>6</v>
      </c>
      <c r="D63" s="294">
        <v>15</v>
      </c>
      <c r="E63" s="294"/>
      <c r="F63" s="294">
        <v>15</v>
      </c>
      <c r="G63" s="294"/>
      <c r="H63" s="295">
        <v>4</v>
      </c>
    </row>
    <row r="64" spans="1:8" ht="16.5">
      <c r="A64" s="286"/>
      <c r="B64" s="293" t="s">
        <v>95</v>
      </c>
      <c r="C64" s="294">
        <v>5</v>
      </c>
      <c r="D64" s="294">
        <v>15</v>
      </c>
      <c r="E64" s="294"/>
      <c r="F64" s="294">
        <v>15</v>
      </c>
      <c r="G64" s="294">
        <v>15</v>
      </c>
      <c r="H64" s="295">
        <v>5</v>
      </c>
    </row>
    <row r="65" spans="1:8" ht="16.5">
      <c r="A65" s="286"/>
      <c r="B65" s="293" t="s">
        <v>96</v>
      </c>
      <c r="C65" s="294">
        <v>6</v>
      </c>
      <c r="D65" s="294"/>
      <c r="E65" s="294"/>
      <c r="F65" s="294">
        <v>15</v>
      </c>
      <c r="G65" s="294"/>
      <c r="H65" s="295">
        <v>2</v>
      </c>
    </row>
    <row r="66" spans="1:8" ht="16.5">
      <c r="A66" s="286"/>
      <c r="B66" s="293" t="s">
        <v>97</v>
      </c>
      <c r="C66" s="294">
        <v>6</v>
      </c>
      <c r="D66" s="294"/>
      <c r="E66" s="294"/>
      <c r="F66" s="294">
        <v>15</v>
      </c>
      <c r="G66" s="294">
        <v>15</v>
      </c>
      <c r="H66" s="295">
        <v>4</v>
      </c>
    </row>
    <row r="67" spans="1:8" ht="16.5">
      <c r="A67" s="286"/>
      <c r="B67" s="293" t="s">
        <v>98</v>
      </c>
      <c r="C67" s="294">
        <v>6</v>
      </c>
      <c r="D67" s="294">
        <v>15</v>
      </c>
      <c r="E67" s="294"/>
      <c r="F67" s="294">
        <v>15</v>
      </c>
      <c r="G67" s="294"/>
      <c r="H67" s="295">
        <v>3</v>
      </c>
    </row>
    <row r="68" spans="1:8" ht="16.5">
      <c r="A68" s="286"/>
      <c r="B68" s="293" t="s">
        <v>112</v>
      </c>
      <c r="C68" s="294">
        <v>5</v>
      </c>
      <c r="D68" s="294"/>
      <c r="E68" s="294"/>
      <c r="F68" s="294">
        <v>15</v>
      </c>
      <c r="G68" s="294">
        <v>15</v>
      </c>
      <c r="H68" s="295">
        <v>4</v>
      </c>
    </row>
    <row r="69" spans="1:8" ht="16.5">
      <c r="A69" s="286"/>
      <c r="B69" s="293" t="s">
        <v>99</v>
      </c>
      <c r="C69" s="294">
        <v>5</v>
      </c>
      <c r="D69" s="294">
        <v>15</v>
      </c>
      <c r="E69" s="294"/>
      <c r="F69" s="294">
        <v>15</v>
      </c>
      <c r="G69" s="294"/>
      <c r="H69" s="295">
        <v>3</v>
      </c>
    </row>
    <row r="70" spans="1:8" ht="16.5">
      <c r="A70" s="286"/>
      <c r="B70" s="293" t="s">
        <v>168</v>
      </c>
      <c r="C70" s="294">
        <v>5</v>
      </c>
      <c r="D70" s="294">
        <v>15</v>
      </c>
      <c r="E70" s="294"/>
      <c r="F70" s="294">
        <v>15</v>
      </c>
      <c r="G70" s="294"/>
      <c r="H70" s="295">
        <v>3</v>
      </c>
    </row>
    <row r="71" spans="1:8" ht="16.5">
      <c r="A71" s="286"/>
      <c r="B71" s="293" t="s">
        <v>85</v>
      </c>
      <c r="C71" s="294">
        <v>6</v>
      </c>
      <c r="D71" s="294"/>
      <c r="E71" s="294"/>
      <c r="F71" s="294"/>
      <c r="G71" s="294">
        <v>15</v>
      </c>
      <c r="H71" s="295">
        <v>4</v>
      </c>
    </row>
    <row r="72" spans="1:8" ht="16.5">
      <c r="A72" s="286"/>
      <c r="B72" s="293" t="s">
        <v>86</v>
      </c>
      <c r="C72" s="294">
        <v>5</v>
      </c>
      <c r="D72" s="294">
        <v>15</v>
      </c>
      <c r="E72" s="294"/>
      <c r="F72" s="294">
        <v>15</v>
      </c>
      <c r="G72" s="294"/>
      <c r="H72" s="295">
        <v>3</v>
      </c>
    </row>
    <row r="73" spans="1:8" ht="16.5">
      <c r="A73" s="396"/>
      <c r="B73" s="298" t="s">
        <v>202</v>
      </c>
      <c r="C73" s="397"/>
      <c r="D73" s="397"/>
      <c r="E73" s="397"/>
      <c r="F73" s="397"/>
      <c r="G73" s="397"/>
      <c r="H73" s="399"/>
    </row>
    <row r="74" spans="1:8" ht="36" customHeight="1">
      <c r="A74" s="396"/>
      <c r="B74" s="297" t="s">
        <v>203</v>
      </c>
      <c r="C74" s="398"/>
      <c r="D74" s="398"/>
      <c r="E74" s="398"/>
      <c r="F74" s="398"/>
      <c r="G74" s="398"/>
      <c r="H74" s="400"/>
    </row>
    <row r="75" spans="1:8" ht="16.5">
      <c r="A75" s="286"/>
      <c r="B75" s="293" t="s">
        <v>87</v>
      </c>
      <c r="C75" s="294">
        <v>6</v>
      </c>
      <c r="D75" s="294">
        <v>15</v>
      </c>
      <c r="E75" s="294"/>
      <c r="F75" s="294">
        <v>15</v>
      </c>
      <c r="G75" s="294"/>
      <c r="H75" s="295">
        <v>3</v>
      </c>
    </row>
    <row r="76" spans="1:8" ht="16.5">
      <c r="A76" s="396"/>
      <c r="B76" s="298" t="s">
        <v>169</v>
      </c>
      <c r="C76" s="397"/>
      <c r="D76" s="397"/>
      <c r="E76" s="397"/>
      <c r="F76" s="397"/>
      <c r="G76" s="397"/>
      <c r="H76" s="399"/>
    </row>
    <row r="77" spans="1:8" ht="16.5">
      <c r="A77" s="396"/>
      <c r="B77" s="297" t="s">
        <v>170</v>
      </c>
      <c r="C77" s="398"/>
      <c r="D77" s="398"/>
      <c r="E77" s="398"/>
      <c r="F77" s="398"/>
      <c r="G77" s="398"/>
      <c r="H77" s="400"/>
    </row>
    <row r="78" spans="1:8" ht="16.5">
      <c r="A78" s="286"/>
      <c r="B78" s="293" t="s">
        <v>88</v>
      </c>
      <c r="C78" s="294">
        <v>8</v>
      </c>
      <c r="D78" s="294">
        <v>15</v>
      </c>
      <c r="E78" s="294"/>
      <c r="F78" s="294">
        <v>15</v>
      </c>
      <c r="G78" s="294"/>
      <c r="H78" s="295">
        <v>4</v>
      </c>
    </row>
    <row r="79" spans="1:8" ht="33">
      <c r="A79" s="396"/>
      <c r="B79" s="298" t="s">
        <v>204</v>
      </c>
      <c r="C79" s="397"/>
      <c r="D79" s="397"/>
      <c r="E79" s="397"/>
      <c r="F79" s="397"/>
      <c r="G79" s="397"/>
      <c r="H79" s="399"/>
    </row>
    <row r="80" spans="1:8" ht="17.25" thickBot="1">
      <c r="A80" s="402"/>
      <c r="B80" s="299" t="s">
        <v>205</v>
      </c>
      <c r="C80" s="403"/>
      <c r="D80" s="403"/>
      <c r="E80" s="403"/>
      <c r="F80" s="403"/>
      <c r="G80" s="403"/>
      <c r="H80" s="401"/>
    </row>
    <row r="81" spans="1:8" ht="17.25" thickBot="1">
      <c r="A81" s="289" t="s">
        <v>171</v>
      </c>
      <c r="B81" s="280" t="s">
        <v>172</v>
      </c>
      <c r="C81" s="337" t="s">
        <v>194</v>
      </c>
      <c r="D81" s="281"/>
      <c r="E81" s="281">
        <v>150</v>
      </c>
      <c r="F81" s="281"/>
      <c r="G81" s="281"/>
      <c r="H81" s="282">
        <v>12</v>
      </c>
    </row>
    <row r="82" spans="1:8" ht="17.25" thickBot="1">
      <c r="A82" s="289" t="s">
        <v>173</v>
      </c>
      <c r="B82" s="280" t="s">
        <v>174</v>
      </c>
      <c r="C82" s="281">
        <v>7</v>
      </c>
      <c r="D82" s="281">
        <v>15</v>
      </c>
      <c r="E82" s="281"/>
      <c r="F82" s="281"/>
      <c r="G82" s="281"/>
      <c r="H82" s="282">
        <v>1</v>
      </c>
    </row>
    <row r="83" spans="1:8" ht="17.25" thickBot="1">
      <c r="A83" s="289" t="s">
        <v>175</v>
      </c>
      <c r="B83" s="280" t="s">
        <v>176</v>
      </c>
      <c r="C83" s="281">
        <v>5</v>
      </c>
      <c r="D83" s="281">
        <v>15</v>
      </c>
      <c r="E83" s="281"/>
      <c r="F83" s="281"/>
      <c r="G83" s="281"/>
      <c r="H83" s="282">
        <v>1</v>
      </c>
    </row>
    <row r="84" spans="1:8" ht="17.25" thickBot="1">
      <c r="A84" s="289" t="s">
        <v>177</v>
      </c>
      <c r="B84" s="280" t="s">
        <v>178</v>
      </c>
      <c r="C84" s="283"/>
      <c r="D84" s="283"/>
      <c r="E84" s="283"/>
      <c r="F84" s="283"/>
      <c r="G84" s="283"/>
      <c r="H84" s="282">
        <f>SUBTOTAL(9,H85:H89)</f>
        <v>4</v>
      </c>
    </row>
    <row r="85" spans="1:8" ht="16.5" customHeight="1" thickBot="1">
      <c r="A85" s="300"/>
      <c r="B85" s="293" t="s">
        <v>32</v>
      </c>
      <c r="C85" s="294">
        <v>2</v>
      </c>
      <c r="D85" s="294">
        <v>15</v>
      </c>
      <c r="E85" s="294"/>
      <c r="F85" s="294"/>
      <c r="G85" s="294"/>
      <c r="H85" s="295">
        <v>2</v>
      </c>
    </row>
    <row r="86" spans="1:8" ht="16.5" customHeight="1">
      <c r="A86" s="404"/>
      <c r="B86" s="298" t="s">
        <v>206</v>
      </c>
      <c r="C86" s="397"/>
      <c r="D86" s="397"/>
      <c r="E86" s="397"/>
      <c r="F86" s="397"/>
      <c r="G86" s="397"/>
      <c r="H86" s="399"/>
    </row>
    <row r="87" spans="1:8" ht="16.5" customHeight="1">
      <c r="A87" s="405"/>
      <c r="B87" s="297" t="s">
        <v>207</v>
      </c>
      <c r="C87" s="398"/>
      <c r="D87" s="398"/>
      <c r="E87" s="398"/>
      <c r="F87" s="398"/>
      <c r="G87" s="398"/>
      <c r="H87" s="400"/>
    </row>
    <row r="88" spans="1:8" ht="16.5" customHeight="1" thickBot="1">
      <c r="A88" s="300"/>
      <c r="B88" s="285" t="s">
        <v>33</v>
      </c>
      <c r="C88" s="277">
        <v>8</v>
      </c>
      <c r="D88" s="277">
        <v>15</v>
      </c>
      <c r="E88" s="277"/>
      <c r="F88" s="277"/>
      <c r="G88" s="277"/>
      <c r="H88" s="278">
        <v>2</v>
      </c>
    </row>
    <row r="89" spans="1:8" ht="16.5" customHeight="1">
      <c r="A89" s="405"/>
      <c r="B89" s="298" t="s">
        <v>208</v>
      </c>
      <c r="C89" s="411"/>
      <c r="D89" s="411"/>
      <c r="E89" s="411"/>
      <c r="F89" s="411"/>
      <c r="G89" s="411"/>
      <c r="H89" s="406"/>
    </row>
    <row r="90" spans="1:8" ht="16.5" customHeight="1" thickBot="1">
      <c r="A90" s="410"/>
      <c r="B90" s="299" t="s">
        <v>209</v>
      </c>
      <c r="C90" s="403"/>
      <c r="D90" s="403"/>
      <c r="E90" s="403"/>
      <c r="F90" s="403"/>
      <c r="G90" s="403"/>
      <c r="H90" s="401"/>
    </row>
    <row r="91" spans="1:8" ht="17.25" thickBot="1">
      <c r="A91" s="289" t="s">
        <v>179</v>
      </c>
      <c r="B91" s="280" t="s">
        <v>180</v>
      </c>
      <c r="C91" s="281">
        <v>6</v>
      </c>
      <c r="D91" s="281">
        <v>15</v>
      </c>
      <c r="E91" s="281"/>
      <c r="F91" s="281"/>
      <c r="G91" s="281">
        <v>15</v>
      </c>
      <c r="H91" s="282">
        <v>2</v>
      </c>
    </row>
    <row r="92" spans="1:8" ht="17.25" thickBot="1">
      <c r="A92" s="289" t="s">
        <v>181</v>
      </c>
      <c r="B92" s="280" t="s">
        <v>182</v>
      </c>
      <c r="C92" s="281">
        <v>7</v>
      </c>
      <c r="D92" s="281"/>
      <c r="E92" s="281"/>
      <c r="F92" s="281"/>
      <c r="G92" s="281"/>
      <c r="H92" s="282">
        <v>30</v>
      </c>
    </row>
    <row r="93" spans="1:8" ht="17.25" thickBot="1">
      <c r="A93" s="289" t="s">
        <v>183</v>
      </c>
      <c r="B93" s="280" t="s">
        <v>184</v>
      </c>
      <c r="C93" s="281">
        <v>8</v>
      </c>
      <c r="D93" s="281"/>
      <c r="E93" s="281"/>
      <c r="F93" s="281"/>
      <c r="G93" s="281"/>
      <c r="H93" s="282">
        <f>SUBTOTAL(9,H94:H96)</f>
        <v>18</v>
      </c>
    </row>
    <row r="94" spans="1:8" ht="16.5">
      <c r="A94" s="300"/>
      <c r="B94" s="293" t="s">
        <v>72</v>
      </c>
      <c r="C94" s="294">
        <v>8</v>
      </c>
      <c r="D94" s="294"/>
      <c r="E94" s="294"/>
      <c r="F94" s="294"/>
      <c r="G94" s="294">
        <v>15</v>
      </c>
      <c r="H94" s="295">
        <v>3</v>
      </c>
    </row>
    <row r="95" spans="1:8" ht="16.5">
      <c r="A95" s="286"/>
      <c r="B95" s="293" t="s">
        <v>73</v>
      </c>
      <c r="C95" s="294">
        <v>8</v>
      </c>
      <c r="D95" s="294"/>
      <c r="E95" s="294"/>
      <c r="F95" s="294"/>
      <c r="G95" s="294"/>
      <c r="H95" s="295">
        <v>10</v>
      </c>
    </row>
    <row r="96" spans="1:8" ht="17.25" thickBot="1">
      <c r="A96" s="288"/>
      <c r="B96" s="285" t="s">
        <v>74</v>
      </c>
      <c r="C96" s="277">
        <v>8</v>
      </c>
      <c r="D96" s="277"/>
      <c r="E96" s="277"/>
      <c r="F96" s="277"/>
      <c r="G96" s="277"/>
      <c r="H96" s="278">
        <v>5</v>
      </c>
    </row>
    <row r="97" spans="1:8" ht="17.25" thickBot="1">
      <c r="A97" s="301"/>
      <c r="B97" s="302"/>
      <c r="C97" s="407" t="s">
        <v>185</v>
      </c>
      <c r="D97" s="408"/>
      <c r="E97" s="408"/>
      <c r="F97" s="408"/>
      <c r="G97" s="409"/>
      <c r="H97" s="282">
        <f>SUBTOTAL(9,H6:H96)-84</f>
        <v>199</v>
      </c>
    </row>
  </sheetData>
  <mergeCells count="61">
    <mergeCell ref="H89:H90"/>
    <mergeCell ref="C97:G97"/>
    <mergeCell ref="A89:A90"/>
    <mergeCell ref="C89:C90"/>
    <mergeCell ref="D89:D90"/>
    <mergeCell ref="E89:E90"/>
    <mergeCell ref="F89:F90"/>
    <mergeCell ref="G89:G90"/>
    <mergeCell ref="A86:A87"/>
    <mergeCell ref="C86:C87"/>
    <mergeCell ref="D86:D87"/>
    <mergeCell ref="E86:E87"/>
    <mergeCell ref="F86:F87"/>
    <mergeCell ref="G86:G87"/>
    <mergeCell ref="H86:H87"/>
    <mergeCell ref="H76:H77"/>
    <mergeCell ref="A79:A80"/>
    <mergeCell ref="C79:C80"/>
    <mergeCell ref="D79:D80"/>
    <mergeCell ref="E79:E80"/>
    <mergeCell ref="F79:F80"/>
    <mergeCell ref="G79:G80"/>
    <mergeCell ref="H79:H80"/>
    <mergeCell ref="A76:A77"/>
    <mergeCell ref="C76:C77"/>
    <mergeCell ref="D76:D77"/>
    <mergeCell ref="E76:E77"/>
    <mergeCell ref="F76:F77"/>
    <mergeCell ref="G76:G77"/>
    <mergeCell ref="H60:H61"/>
    <mergeCell ref="A73:A74"/>
    <mergeCell ref="C73:C74"/>
    <mergeCell ref="D73:D74"/>
    <mergeCell ref="E73:E74"/>
    <mergeCell ref="F73:F74"/>
    <mergeCell ref="G73:G74"/>
    <mergeCell ref="H73:H74"/>
    <mergeCell ref="A60:A61"/>
    <mergeCell ref="C60:C61"/>
    <mergeCell ref="D60:D61"/>
    <mergeCell ref="E60:E61"/>
    <mergeCell ref="F60:F61"/>
    <mergeCell ref="G60:G61"/>
    <mergeCell ref="H54:H55"/>
    <mergeCell ref="A57:A58"/>
    <mergeCell ref="C57:C58"/>
    <mergeCell ref="D57:D58"/>
    <mergeCell ref="E57:E58"/>
    <mergeCell ref="F57:F58"/>
    <mergeCell ref="G57:G58"/>
    <mergeCell ref="H57:H58"/>
    <mergeCell ref="A4:A5"/>
    <mergeCell ref="B4:B5"/>
    <mergeCell ref="C4:C5"/>
    <mergeCell ref="D4:G4"/>
    <mergeCell ref="A54:A55"/>
    <mergeCell ref="C54:C55"/>
    <mergeCell ref="D54:D55"/>
    <mergeCell ref="E54:E55"/>
    <mergeCell ref="F54:F55"/>
    <mergeCell ref="G54:G5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topLeftCell="A2" workbookViewId="0">
      <selection activeCell="E2" sqref="E2"/>
    </sheetView>
  </sheetViews>
  <sheetFormatPr defaultRowHeight="12.75"/>
  <cols>
    <col min="1" max="1" width="4.28515625" style="34" customWidth="1"/>
    <col min="2" max="2" width="45.140625" style="267" customWidth="1"/>
    <col min="3" max="3" width="11.140625" customWidth="1"/>
    <col min="4" max="4" width="12.85546875" customWidth="1"/>
    <col min="5" max="5" width="14.7109375" customWidth="1"/>
    <col min="257" max="257" width="4.28515625" customWidth="1"/>
    <col min="258" max="258" width="45.140625" customWidth="1"/>
    <col min="259" max="259" width="11.140625" customWidth="1"/>
    <col min="260" max="260" width="12.85546875" customWidth="1"/>
    <col min="261" max="261" width="14.7109375" customWidth="1"/>
    <col min="513" max="513" width="4.28515625" customWidth="1"/>
    <col min="514" max="514" width="45.140625" customWidth="1"/>
    <col min="515" max="515" width="11.140625" customWidth="1"/>
    <col min="516" max="516" width="12.85546875" customWidth="1"/>
    <col min="517" max="517" width="14.7109375" customWidth="1"/>
    <col min="769" max="769" width="4.28515625" customWidth="1"/>
    <col min="770" max="770" width="45.140625" customWidth="1"/>
    <col min="771" max="771" width="11.140625" customWidth="1"/>
    <col min="772" max="772" width="12.85546875" customWidth="1"/>
    <col min="773" max="773" width="14.7109375" customWidth="1"/>
    <col min="1025" max="1025" width="4.28515625" customWidth="1"/>
    <col min="1026" max="1026" width="45.140625" customWidth="1"/>
    <col min="1027" max="1027" width="11.140625" customWidth="1"/>
    <col min="1028" max="1028" width="12.85546875" customWidth="1"/>
    <col min="1029" max="1029" width="14.7109375" customWidth="1"/>
    <col min="1281" max="1281" width="4.28515625" customWidth="1"/>
    <col min="1282" max="1282" width="45.140625" customWidth="1"/>
    <col min="1283" max="1283" width="11.140625" customWidth="1"/>
    <col min="1284" max="1284" width="12.85546875" customWidth="1"/>
    <col min="1285" max="1285" width="14.7109375" customWidth="1"/>
    <col min="1537" max="1537" width="4.28515625" customWidth="1"/>
    <col min="1538" max="1538" width="45.140625" customWidth="1"/>
    <col min="1539" max="1539" width="11.140625" customWidth="1"/>
    <col min="1540" max="1540" width="12.85546875" customWidth="1"/>
    <col min="1541" max="1541" width="14.7109375" customWidth="1"/>
    <col min="1793" max="1793" width="4.28515625" customWidth="1"/>
    <col min="1794" max="1794" width="45.140625" customWidth="1"/>
    <col min="1795" max="1795" width="11.140625" customWidth="1"/>
    <col min="1796" max="1796" width="12.85546875" customWidth="1"/>
    <col min="1797" max="1797" width="14.7109375" customWidth="1"/>
    <col min="2049" max="2049" width="4.28515625" customWidth="1"/>
    <col min="2050" max="2050" width="45.140625" customWidth="1"/>
    <col min="2051" max="2051" width="11.140625" customWidth="1"/>
    <col min="2052" max="2052" width="12.85546875" customWidth="1"/>
    <col min="2053" max="2053" width="14.7109375" customWidth="1"/>
    <col min="2305" max="2305" width="4.28515625" customWidth="1"/>
    <col min="2306" max="2306" width="45.140625" customWidth="1"/>
    <col min="2307" max="2307" width="11.140625" customWidth="1"/>
    <col min="2308" max="2308" width="12.85546875" customWidth="1"/>
    <col min="2309" max="2309" width="14.7109375" customWidth="1"/>
    <col min="2561" max="2561" width="4.28515625" customWidth="1"/>
    <col min="2562" max="2562" width="45.140625" customWidth="1"/>
    <col min="2563" max="2563" width="11.140625" customWidth="1"/>
    <col min="2564" max="2564" width="12.85546875" customWidth="1"/>
    <col min="2565" max="2565" width="14.7109375" customWidth="1"/>
    <col min="2817" max="2817" width="4.28515625" customWidth="1"/>
    <col min="2818" max="2818" width="45.140625" customWidth="1"/>
    <col min="2819" max="2819" width="11.140625" customWidth="1"/>
    <col min="2820" max="2820" width="12.85546875" customWidth="1"/>
    <col min="2821" max="2821" width="14.7109375" customWidth="1"/>
    <col min="3073" max="3073" width="4.28515625" customWidth="1"/>
    <col min="3074" max="3074" width="45.140625" customWidth="1"/>
    <col min="3075" max="3075" width="11.140625" customWidth="1"/>
    <col min="3076" max="3076" width="12.85546875" customWidth="1"/>
    <col min="3077" max="3077" width="14.7109375" customWidth="1"/>
    <col min="3329" max="3329" width="4.28515625" customWidth="1"/>
    <col min="3330" max="3330" width="45.140625" customWidth="1"/>
    <col min="3331" max="3331" width="11.140625" customWidth="1"/>
    <col min="3332" max="3332" width="12.85546875" customWidth="1"/>
    <col min="3333" max="3333" width="14.7109375" customWidth="1"/>
    <col min="3585" max="3585" width="4.28515625" customWidth="1"/>
    <col min="3586" max="3586" width="45.140625" customWidth="1"/>
    <col min="3587" max="3587" width="11.140625" customWidth="1"/>
    <col min="3588" max="3588" width="12.85546875" customWidth="1"/>
    <col min="3589" max="3589" width="14.7109375" customWidth="1"/>
    <col min="3841" max="3841" width="4.28515625" customWidth="1"/>
    <col min="3842" max="3842" width="45.140625" customWidth="1"/>
    <col min="3843" max="3843" width="11.140625" customWidth="1"/>
    <col min="3844" max="3844" width="12.85546875" customWidth="1"/>
    <col min="3845" max="3845" width="14.7109375" customWidth="1"/>
    <col min="4097" max="4097" width="4.28515625" customWidth="1"/>
    <col min="4098" max="4098" width="45.140625" customWidth="1"/>
    <col min="4099" max="4099" width="11.140625" customWidth="1"/>
    <col min="4100" max="4100" width="12.85546875" customWidth="1"/>
    <col min="4101" max="4101" width="14.7109375" customWidth="1"/>
    <col min="4353" max="4353" width="4.28515625" customWidth="1"/>
    <col min="4354" max="4354" width="45.140625" customWidth="1"/>
    <col min="4355" max="4355" width="11.140625" customWidth="1"/>
    <col min="4356" max="4356" width="12.85546875" customWidth="1"/>
    <col min="4357" max="4357" width="14.7109375" customWidth="1"/>
    <col min="4609" max="4609" width="4.28515625" customWidth="1"/>
    <col min="4610" max="4610" width="45.140625" customWidth="1"/>
    <col min="4611" max="4611" width="11.140625" customWidth="1"/>
    <col min="4612" max="4612" width="12.85546875" customWidth="1"/>
    <col min="4613" max="4613" width="14.7109375" customWidth="1"/>
    <col min="4865" max="4865" width="4.28515625" customWidth="1"/>
    <col min="4866" max="4866" width="45.140625" customWidth="1"/>
    <col min="4867" max="4867" width="11.140625" customWidth="1"/>
    <col min="4868" max="4868" width="12.85546875" customWidth="1"/>
    <col min="4869" max="4869" width="14.7109375" customWidth="1"/>
    <col min="5121" max="5121" width="4.28515625" customWidth="1"/>
    <col min="5122" max="5122" width="45.140625" customWidth="1"/>
    <col min="5123" max="5123" width="11.140625" customWidth="1"/>
    <col min="5124" max="5124" width="12.85546875" customWidth="1"/>
    <col min="5125" max="5125" width="14.7109375" customWidth="1"/>
    <col min="5377" max="5377" width="4.28515625" customWidth="1"/>
    <col min="5378" max="5378" width="45.140625" customWidth="1"/>
    <col min="5379" max="5379" width="11.140625" customWidth="1"/>
    <col min="5380" max="5380" width="12.85546875" customWidth="1"/>
    <col min="5381" max="5381" width="14.7109375" customWidth="1"/>
    <col min="5633" max="5633" width="4.28515625" customWidth="1"/>
    <col min="5634" max="5634" width="45.140625" customWidth="1"/>
    <col min="5635" max="5635" width="11.140625" customWidth="1"/>
    <col min="5636" max="5636" width="12.85546875" customWidth="1"/>
    <col min="5637" max="5637" width="14.7109375" customWidth="1"/>
    <col min="5889" max="5889" width="4.28515625" customWidth="1"/>
    <col min="5890" max="5890" width="45.140625" customWidth="1"/>
    <col min="5891" max="5891" width="11.140625" customWidth="1"/>
    <col min="5892" max="5892" width="12.85546875" customWidth="1"/>
    <col min="5893" max="5893" width="14.7109375" customWidth="1"/>
    <col min="6145" max="6145" width="4.28515625" customWidth="1"/>
    <col min="6146" max="6146" width="45.140625" customWidth="1"/>
    <col min="6147" max="6147" width="11.140625" customWidth="1"/>
    <col min="6148" max="6148" width="12.85546875" customWidth="1"/>
    <col min="6149" max="6149" width="14.7109375" customWidth="1"/>
    <col min="6401" max="6401" width="4.28515625" customWidth="1"/>
    <col min="6402" max="6402" width="45.140625" customWidth="1"/>
    <col min="6403" max="6403" width="11.140625" customWidth="1"/>
    <col min="6404" max="6404" width="12.85546875" customWidth="1"/>
    <col min="6405" max="6405" width="14.7109375" customWidth="1"/>
    <col min="6657" max="6657" width="4.28515625" customWidth="1"/>
    <col min="6658" max="6658" width="45.140625" customWidth="1"/>
    <col min="6659" max="6659" width="11.140625" customWidth="1"/>
    <col min="6660" max="6660" width="12.85546875" customWidth="1"/>
    <col min="6661" max="6661" width="14.7109375" customWidth="1"/>
    <col min="6913" max="6913" width="4.28515625" customWidth="1"/>
    <col min="6914" max="6914" width="45.140625" customWidth="1"/>
    <col min="6915" max="6915" width="11.140625" customWidth="1"/>
    <col min="6916" max="6916" width="12.85546875" customWidth="1"/>
    <col min="6917" max="6917" width="14.7109375" customWidth="1"/>
    <col min="7169" max="7169" width="4.28515625" customWidth="1"/>
    <col min="7170" max="7170" width="45.140625" customWidth="1"/>
    <col min="7171" max="7171" width="11.140625" customWidth="1"/>
    <col min="7172" max="7172" width="12.85546875" customWidth="1"/>
    <col min="7173" max="7173" width="14.7109375" customWidth="1"/>
    <col min="7425" max="7425" width="4.28515625" customWidth="1"/>
    <col min="7426" max="7426" width="45.140625" customWidth="1"/>
    <col min="7427" max="7427" width="11.140625" customWidth="1"/>
    <col min="7428" max="7428" width="12.85546875" customWidth="1"/>
    <col min="7429" max="7429" width="14.7109375" customWidth="1"/>
    <col min="7681" max="7681" width="4.28515625" customWidth="1"/>
    <col min="7682" max="7682" width="45.140625" customWidth="1"/>
    <col min="7683" max="7683" width="11.140625" customWidth="1"/>
    <col min="7684" max="7684" width="12.85546875" customWidth="1"/>
    <col min="7685" max="7685" width="14.7109375" customWidth="1"/>
    <col min="7937" max="7937" width="4.28515625" customWidth="1"/>
    <col min="7938" max="7938" width="45.140625" customWidth="1"/>
    <col min="7939" max="7939" width="11.140625" customWidth="1"/>
    <col min="7940" max="7940" width="12.85546875" customWidth="1"/>
    <col min="7941" max="7941" width="14.7109375" customWidth="1"/>
    <col min="8193" max="8193" width="4.28515625" customWidth="1"/>
    <col min="8194" max="8194" width="45.140625" customWidth="1"/>
    <col min="8195" max="8195" width="11.140625" customWidth="1"/>
    <col min="8196" max="8196" width="12.85546875" customWidth="1"/>
    <col min="8197" max="8197" width="14.7109375" customWidth="1"/>
    <col min="8449" max="8449" width="4.28515625" customWidth="1"/>
    <col min="8450" max="8450" width="45.140625" customWidth="1"/>
    <col min="8451" max="8451" width="11.140625" customWidth="1"/>
    <col min="8452" max="8452" width="12.85546875" customWidth="1"/>
    <col min="8453" max="8453" width="14.7109375" customWidth="1"/>
    <col min="8705" max="8705" width="4.28515625" customWidth="1"/>
    <col min="8706" max="8706" width="45.140625" customWidth="1"/>
    <col min="8707" max="8707" width="11.140625" customWidth="1"/>
    <col min="8708" max="8708" width="12.85546875" customWidth="1"/>
    <col min="8709" max="8709" width="14.7109375" customWidth="1"/>
    <col min="8961" max="8961" width="4.28515625" customWidth="1"/>
    <col min="8962" max="8962" width="45.140625" customWidth="1"/>
    <col min="8963" max="8963" width="11.140625" customWidth="1"/>
    <col min="8964" max="8964" width="12.85546875" customWidth="1"/>
    <col min="8965" max="8965" width="14.7109375" customWidth="1"/>
    <col min="9217" max="9217" width="4.28515625" customWidth="1"/>
    <col min="9218" max="9218" width="45.140625" customWidth="1"/>
    <col min="9219" max="9219" width="11.140625" customWidth="1"/>
    <col min="9220" max="9220" width="12.85546875" customWidth="1"/>
    <col min="9221" max="9221" width="14.7109375" customWidth="1"/>
    <col min="9473" max="9473" width="4.28515625" customWidth="1"/>
    <col min="9474" max="9474" width="45.140625" customWidth="1"/>
    <col min="9475" max="9475" width="11.140625" customWidth="1"/>
    <col min="9476" max="9476" width="12.85546875" customWidth="1"/>
    <col min="9477" max="9477" width="14.7109375" customWidth="1"/>
    <col min="9729" max="9729" width="4.28515625" customWidth="1"/>
    <col min="9730" max="9730" width="45.140625" customWidth="1"/>
    <col min="9731" max="9731" width="11.140625" customWidth="1"/>
    <col min="9732" max="9732" width="12.85546875" customWidth="1"/>
    <col min="9733" max="9733" width="14.7109375" customWidth="1"/>
    <col min="9985" max="9985" width="4.28515625" customWidth="1"/>
    <col min="9986" max="9986" width="45.140625" customWidth="1"/>
    <col min="9987" max="9987" width="11.140625" customWidth="1"/>
    <col min="9988" max="9988" width="12.85546875" customWidth="1"/>
    <col min="9989" max="9989" width="14.7109375" customWidth="1"/>
    <col min="10241" max="10241" width="4.28515625" customWidth="1"/>
    <col min="10242" max="10242" width="45.140625" customWidth="1"/>
    <col min="10243" max="10243" width="11.140625" customWidth="1"/>
    <col min="10244" max="10244" width="12.85546875" customWidth="1"/>
    <col min="10245" max="10245" width="14.7109375" customWidth="1"/>
    <col min="10497" max="10497" width="4.28515625" customWidth="1"/>
    <col min="10498" max="10498" width="45.140625" customWidth="1"/>
    <col min="10499" max="10499" width="11.140625" customWidth="1"/>
    <col min="10500" max="10500" width="12.85546875" customWidth="1"/>
    <col min="10501" max="10501" width="14.7109375" customWidth="1"/>
    <col min="10753" max="10753" width="4.28515625" customWidth="1"/>
    <col min="10754" max="10754" width="45.140625" customWidth="1"/>
    <col min="10755" max="10755" width="11.140625" customWidth="1"/>
    <col min="10756" max="10756" width="12.85546875" customWidth="1"/>
    <col min="10757" max="10757" width="14.7109375" customWidth="1"/>
    <col min="11009" max="11009" width="4.28515625" customWidth="1"/>
    <col min="11010" max="11010" width="45.140625" customWidth="1"/>
    <col min="11011" max="11011" width="11.140625" customWidth="1"/>
    <col min="11012" max="11012" width="12.85546875" customWidth="1"/>
    <col min="11013" max="11013" width="14.7109375" customWidth="1"/>
    <col min="11265" max="11265" width="4.28515625" customWidth="1"/>
    <col min="11266" max="11266" width="45.140625" customWidth="1"/>
    <col min="11267" max="11267" width="11.140625" customWidth="1"/>
    <col min="11268" max="11268" width="12.85546875" customWidth="1"/>
    <col min="11269" max="11269" width="14.7109375" customWidth="1"/>
    <col min="11521" max="11521" width="4.28515625" customWidth="1"/>
    <col min="11522" max="11522" width="45.140625" customWidth="1"/>
    <col min="11523" max="11523" width="11.140625" customWidth="1"/>
    <col min="11524" max="11524" width="12.85546875" customWidth="1"/>
    <col min="11525" max="11525" width="14.7109375" customWidth="1"/>
    <col min="11777" max="11777" width="4.28515625" customWidth="1"/>
    <col min="11778" max="11778" width="45.140625" customWidth="1"/>
    <col min="11779" max="11779" width="11.140625" customWidth="1"/>
    <col min="11780" max="11780" width="12.85546875" customWidth="1"/>
    <col min="11781" max="11781" width="14.7109375" customWidth="1"/>
    <col min="12033" max="12033" width="4.28515625" customWidth="1"/>
    <col min="12034" max="12034" width="45.140625" customWidth="1"/>
    <col min="12035" max="12035" width="11.140625" customWidth="1"/>
    <col min="12036" max="12036" width="12.85546875" customWidth="1"/>
    <col min="12037" max="12037" width="14.7109375" customWidth="1"/>
    <col min="12289" max="12289" width="4.28515625" customWidth="1"/>
    <col min="12290" max="12290" width="45.140625" customWidth="1"/>
    <col min="12291" max="12291" width="11.140625" customWidth="1"/>
    <col min="12292" max="12292" width="12.85546875" customWidth="1"/>
    <col min="12293" max="12293" width="14.7109375" customWidth="1"/>
    <col min="12545" max="12545" width="4.28515625" customWidth="1"/>
    <col min="12546" max="12546" width="45.140625" customWidth="1"/>
    <col min="12547" max="12547" width="11.140625" customWidth="1"/>
    <col min="12548" max="12548" width="12.85546875" customWidth="1"/>
    <col min="12549" max="12549" width="14.7109375" customWidth="1"/>
    <col min="12801" max="12801" width="4.28515625" customWidth="1"/>
    <col min="12802" max="12802" width="45.140625" customWidth="1"/>
    <col min="12803" max="12803" width="11.140625" customWidth="1"/>
    <col min="12804" max="12804" width="12.85546875" customWidth="1"/>
    <col min="12805" max="12805" width="14.7109375" customWidth="1"/>
    <col min="13057" max="13057" width="4.28515625" customWidth="1"/>
    <col min="13058" max="13058" width="45.140625" customWidth="1"/>
    <col min="13059" max="13059" width="11.140625" customWidth="1"/>
    <col min="13060" max="13060" width="12.85546875" customWidth="1"/>
    <col min="13061" max="13061" width="14.7109375" customWidth="1"/>
    <col min="13313" max="13313" width="4.28515625" customWidth="1"/>
    <col min="13314" max="13314" width="45.140625" customWidth="1"/>
    <col min="13315" max="13315" width="11.140625" customWidth="1"/>
    <col min="13316" max="13316" width="12.85546875" customWidth="1"/>
    <col min="13317" max="13317" width="14.7109375" customWidth="1"/>
    <col min="13569" max="13569" width="4.28515625" customWidth="1"/>
    <col min="13570" max="13570" width="45.140625" customWidth="1"/>
    <col min="13571" max="13571" width="11.140625" customWidth="1"/>
    <col min="13572" max="13572" width="12.85546875" customWidth="1"/>
    <col min="13573" max="13573" width="14.7109375" customWidth="1"/>
    <col min="13825" max="13825" width="4.28515625" customWidth="1"/>
    <col min="13826" max="13826" width="45.140625" customWidth="1"/>
    <col min="13827" max="13827" width="11.140625" customWidth="1"/>
    <col min="13828" max="13828" width="12.85546875" customWidth="1"/>
    <col min="13829" max="13829" width="14.7109375" customWidth="1"/>
    <col min="14081" max="14081" width="4.28515625" customWidth="1"/>
    <col min="14082" max="14082" width="45.140625" customWidth="1"/>
    <col min="14083" max="14083" width="11.140625" customWidth="1"/>
    <col min="14084" max="14084" width="12.85546875" customWidth="1"/>
    <col min="14085" max="14085" width="14.7109375" customWidth="1"/>
    <col min="14337" max="14337" width="4.28515625" customWidth="1"/>
    <col min="14338" max="14338" width="45.140625" customWidth="1"/>
    <col min="14339" max="14339" width="11.140625" customWidth="1"/>
    <col min="14340" max="14340" width="12.85546875" customWidth="1"/>
    <col min="14341" max="14341" width="14.7109375" customWidth="1"/>
    <col min="14593" max="14593" width="4.28515625" customWidth="1"/>
    <col min="14594" max="14594" width="45.140625" customWidth="1"/>
    <col min="14595" max="14595" width="11.140625" customWidth="1"/>
    <col min="14596" max="14596" width="12.85546875" customWidth="1"/>
    <col min="14597" max="14597" width="14.7109375" customWidth="1"/>
    <col min="14849" max="14849" width="4.28515625" customWidth="1"/>
    <col min="14850" max="14850" width="45.140625" customWidth="1"/>
    <col min="14851" max="14851" width="11.140625" customWidth="1"/>
    <col min="14852" max="14852" width="12.85546875" customWidth="1"/>
    <col min="14853" max="14853" width="14.7109375" customWidth="1"/>
    <col min="15105" max="15105" width="4.28515625" customWidth="1"/>
    <col min="15106" max="15106" width="45.140625" customWidth="1"/>
    <col min="15107" max="15107" width="11.140625" customWidth="1"/>
    <col min="15108" max="15108" width="12.85546875" customWidth="1"/>
    <col min="15109" max="15109" width="14.7109375" customWidth="1"/>
    <col min="15361" max="15361" width="4.28515625" customWidth="1"/>
    <col min="15362" max="15362" width="45.140625" customWidth="1"/>
    <col min="15363" max="15363" width="11.140625" customWidth="1"/>
    <col min="15364" max="15364" width="12.85546875" customWidth="1"/>
    <col min="15365" max="15365" width="14.7109375" customWidth="1"/>
    <col min="15617" max="15617" width="4.28515625" customWidth="1"/>
    <col min="15618" max="15618" width="45.140625" customWidth="1"/>
    <col min="15619" max="15619" width="11.140625" customWidth="1"/>
    <col min="15620" max="15620" width="12.85546875" customWidth="1"/>
    <col min="15621" max="15621" width="14.7109375" customWidth="1"/>
    <col min="15873" max="15873" width="4.28515625" customWidth="1"/>
    <col min="15874" max="15874" width="45.140625" customWidth="1"/>
    <col min="15875" max="15875" width="11.140625" customWidth="1"/>
    <col min="15876" max="15876" width="12.85546875" customWidth="1"/>
    <col min="15877" max="15877" width="14.7109375" customWidth="1"/>
    <col min="16129" max="16129" width="4.28515625" customWidth="1"/>
    <col min="16130" max="16130" width="45.140625" customWidth="1"/>
    <col min="16131" max="16131" width="11.140625" customWidth="1"/>
    <col min="16132" max="16132" width="12.85546875" customWidth="1"/>
    <col min="16133" max="16133" width="14.7109375" customWidth="1"/>
  </cols>
  <sheetData>
    <row r="1" spans="1:5">
      <c r="A1" s="1" t="s">
        <v>0</v>
      </c>
      <c r="B1" s="2"/>
    </row>
    <row r="2" spans="1:5">
      <c r="A2" s="1" t="s">
        <v>2</v>
      </c>
      <c r="B2"/>
    </row>
    <row r="3" spans="1:5">
      <c r="A3"/>
      <c r="B3" s="11"/>
    </row>
    <row r="4" spans="1:5">
      <c r="A4" s="12" t="s">
        <v>5</v>
      </c>
      <c r="B4"/>
    </row>
    <row r="5" spans="1:5">
      <c r="A5" s="12" t="s">
        <v>186</v>
      </c>
      <c r="B5"/>
    </row>
    <row r="6" spans="1:5" ht="13.5" thickBot="1">
      <c r="A6" s="17"/>
      <c r="B6" s="2"/>
    </row>
    <row r="7" spans="1:5" ht="34.5" customHeight="1" thickTop="1">
      <c r="A7" s="412" t="s">
        <v>9</v>
      </c>
      <c r="B7" s="415" t="s">
        <v>10</v>
      </c>
      <c r="C7" s="418" t="s">
        <v>187</v>
      </c>
      <c r="D7" s="421" t="s">
        <v>188</v>
      </c>
      <c r="E7" s="424" t="s">
        <v>189</v>
      </c>
    </row>
    <row r="8" spans="1:5">
      <c r="A8" s="413"/>
      <c r="B8" s="416"/>
      <c r="C8" s="419"/>
      <c r="D8" s="422"/>
      <c r="E8" s="425"/>
    </row>
    <row r="9" spans="1:5" ht="13.5" thickBot="1">
      <c r="A9" s="414"/>
      <c r="B9" s="417"/>
      <c r="C9" s="420"/>
      <c r="D9" s="423"/>
      <c r="E9" s="426"/>
    </row>
    <row r="10" spans="1:5">
      <c r="A10" s="56" t="s">
        <v>26</v>
      </c>
      <c r="B10" s="303" t="s">
        <v>190</v>
      </c>
      <c r="C10" s="304"/>
      <c r="D10" s="305"/>
      <c r="E10" s="305"/>
    </row>
    <row r="11" spans="1:5">
      <c r="A11" s="62">
        <v>1</v>
      </c>
      <c r="B11" s="306" t="s">
        <v>28</v>
      </c>
      <c r="C11" s="307">
        <f>2+2+2+2+4</f>
        <v>12</v>
      </c>
      <c r="D11" s="308">
        <f>1.2+1</f>
        <v>2.2000000000000002</v>
      </c>
      <c r="E11" s="308">
        <f>2.5+1.5</f>
        <v>4</v>
      </c>
    </row>
    <row r="12" spans="1:5">
      <c r="A12" s="75">
        <f t="shared" ref="A12:A18" si="0">A11+1</f>
        <v>2</v>
      </c>
      <c r="B12" s="309" t="s">
        <v>30</v>
      </c>
      <c r="C12" s="307">
        <v>1</v>
      </c>
      <c r="D12" s="308">
        <v>0.6</v>
      </c>
      <c r="E12" s="308">
        <v>0.3</v>
      </c>
    </row>
    <row r="13" spans="1:5">
      <c r="A13" s="75">
        <f t="shared" si="0"/>
        <v>3</v>
      </c>
      <c r="B13" s="309" t="s">
        <v>31</v>
      </c>
      <c r="C13" s="307">
        <v>1</v>
      </c>
      <c r="D13" s="308">
        <v>0.6</v>
      </c>
      <c r="E13" s="308">
        <v>0.5</v>
      </c>
    </row>
    <row r="14" spans="1:5">
      <c r="A14" s="75">
        <f t="shared" si="0"/>
        <v>4</v>
      </c>
      <c r="B14" s="309" t="s">
        <v>32</v>
      </c>
      <c r="C14" s="307">
        <v>2</v>
      </c>
      <c r="D14" s="308">
        <v>0.8</v>
      </c>
      <c r="E14" s="308">
        <v>0.9</v>
      </c>
    </row>
    <row r="15" spans="1:5">
      <c r="A15" s="75">
        <f t="shared" si="0"/>
        <v>5</v>
      </c>
      <c r="B15" s="309" t="s">
        <v>33</v>
      </c>
      <c r="C15" s="307">
        <v>2</v>
      </c>
      <c r="D15" s="308">
        <v>0.6</v>
      </c>
      <c r="E15" s="310">
        <v>1.5</v>
      </c>
    </row>
    <row r="16" spans="1:5">
      <c r="A16" s="75">
        <f t="shared" si="0"/>
        <v>6</v>
      </c>
      <c r="B16" s="311" t="s">
        <v>34</v>
      </c>
      <c r="C16" s="307">
        <v>2</v>
      </c>
      <c r="D16" s="308">
        <v>1.4</v>
      </c>
      <c r="E16" s="308">
        <v>1.1000000000000001</v>
      </c>
    </row>
    <row r="17" spans="1:5">
      <c r="A17" s="75">
        <f t="shared" si="0"/>
        <v>7</v>
      </c>
      <c r="B17" s="311" t="s">
        <v>35</v>
      </c>
      <c r="C17" s="307">
        <v>2</v>
      </c>
      <c r="D17" s="308">
        <v>1</v>
      </c>
      <c r="E17" s="308">
        <v>1.6</v>
      </c>
    </row>
    <row r="18" spans="1:5" ht="13.5" thickBot="1">
      <c r="A18" s="75">
        <f t="shared" si="0"/>
        <v>8</v>
      </c>
      <c r="B18" s="312" t="s">
        <v>191</v>
      </c>
      <c r="C18" s="307"/>
      <c r="D18" s="308"/>
      <c r="E18" s="308"/>
    </row>
    <row r="19" spans="1:5">
      <c r="A19" s="107"/>
      <c r="B19" s="313" t="s">
        <v>192</v>
      </c>
      <c r="C19" s="314">
        <f>SUM(C11:C18)</f>
        <v>22</v>
      </c>
      <c r="D19" s="315">
        <f>SUM(D11:D18)</f>
        <v>7.1999999999999993</v>
      </c>
      <c r="E19" s="315">
        <f>SUM(E11:E18)</f>
        <v>9.9</v>
      </c>
    </row>
    <row r="20" spans="1:5">
      <c r="A20" s="113" t="s">
        <v>36</v>
      </c>
      <c r="B20" s="316" t="s">
        <v>37</v>
      </c>
      <c r="C20" s="317"/>
      <c r="D20" s="318"/>
      <c r="E20" s="318"/>
    </row>
    <row r="21" spans="1:5">
      <c r="A21" s="117">
        <f>A18+1</f>
        <v>9</v>
      </c>
      <c r="B21" s="319" t="s">
        <v>38</v>
      </c>
      <c r="C21" s="320">
        <v>3</v>
      </c>
      <c r="D21" s="321">
        <v>1.4</v>
      </c>
      <c r="E21" s="321">
        <v>0.2</v>
      </c>
    </row>
    <row r="22" spans="1:5">
      <c r="A22" s="117">
        <f t="shared" ref="A22:A28" si="1">A21+1</f>
        <v>10</v>
      </c>
      <c r="B22" s="309" t="s">
        <v>39</v>
      </c>
      <c r="C22" s="320">
        <v>5</v>
      </c>
      <c r="D22" s="321">
        <v>1.7</v>
      </c>
      <c r="E22" s="321">
        <v>0</v>
      </c>
    </row>
    <row r="23" spans="1:5">
      <c r="A23" s="117">
        <f t="shared" si="1"/>
        <v>11</v>
      </c>
      <c r="B23" s="309" t="s">
        <v>40</v>
      </c>
      <c r="C23" s="320">
        <v>5</v>
      </c>
      <c r="D23" s="321">
        <v>2.1</v>
      </c>
      <c r="E23" s="321">
        <v>3</v>
      </c>
    </row>
    <row r="24" spans="1:5">
      <c r="A24" s="117">
        <f t="shared" si="1"/>
        <v>12</v>
      </c>
      <c r="B24" s="309" t="s">
        <v>41</v>
      </c>
      <c r="C24" s="320">
        <v>6</v>
      </c>
      <c r="D24" s="321">
        <v>1.52</v>
      </c>
      <c r="E24" s="321">
        <v>0.3</v>
      </c>
    </row>
    <row r="25" spans="1:5">
      <c r="A25" s="117">
        <f t="shared" si="1"/>
        <v>13</v>
      </c>
      <c r="B25" s="309" t="s">
        <v>42</v>
      </c>
      <c r="C25" s="320">
        <v>6</v>
      </c>
      <c r="D25" s="321">
        <v>2.7</v>
      </c>
      <c r="E25" s="321">
        <v>0</v>
      </c>
    </row>
    <row r="26" spans="1:5">
      <c r="A26" s="117">
        <f t="shared" si="1"/>
        <v>14</v>
      </c>
      <c r="B26" s="309" t="s">
        <v>43</v>
      </c>
      <c r="C26" s="320">
        <v>5</v>
      </c>
      <c r="D26" s="321">
        <v>2.1</v>
      </c>
      <c r="E26" s="321">
        <v>2.8</v>
      </c>
    </row>
    <row r="27" spans="1:5">
      <c r="A27" s="117">
        <f t="shared" si="1"/>
        <v>15</v>
      </c>
      <c r="B27" s="322" t="s">
        <v>44</v>
      </c>
      <c r="C27" s="320">
        <v>3</v>
      </c>
      <c r="D27" s="321">
        <v>1.4</v>
      </c>
      <c r="E27" s="321">
        <v>2</v>
      </c>
    </row>
    <row r="28" spans="1:5" ht="13.5" thickBot="1">
      <c r="A28" s="124">
        <f t="shared" si="1"/>
        <v>16</v>
      </c>
      <c r="B28" s="312" t="s">
        <v>45</v>
      </c>
      <c r="C28" s="320">
        <v>5</v>
      </c>
      <c r="D28" s="321">
        <v>2.2999999999999998</v>
      </c>
      <c r="E28" s="321">
        <v>0.9</v>
      </c>
    </row>
    <row r="29" spans="1:5">
      <c r="B29" s="313" t="s">
        <v>192</v>
      </c>
      <c r="C29" s="314">
        <f>SUM(C21:C28)</f>
        <v>38</v>
      </c>
      <c r="D29" s="315">
        <f>SUM(D21:D28)</f>
        <v>15.219999999999999</v>
      </c>
      <c r="E29" s="315">
        <f>SUM(E21:E28)</f>
        <v>9.2000000000000011</v>
      </c>
    </row>
    <row r="30" spans="1:5">
      <c r="A30" s="56" t="s">
        <v>46</v>
      </c>
      <c r="B30" s="323" t="s">
        <v>47</v>
      </c>
      <c r="C30" s="317"/>
      <c r="D30" s="318"/>
      <c r="E30" s="318"/>
    </row>
    <row r="31" spans="1:5">
      <c r="A31" s="91">
        <f>A28+1</f>
        <v>17</v>
      </c>
      <c r="B31" s="324" t="s">
        <v>48</v>
      </c>
      <c r="C31" s="320">
        <v>3</v>
      </c>
      <c r="D31" s="321">
        <v>1.64</v>
      </c>
      <c r="E31" s="321">
        <v>2.1</v>
      </c>
    </row>
    <row r="32" spans="1:5">
      <c r="A32" s="91">
        <f>A31+1</f>
        <v>18</v>
      </c>
      <c r="B32" s="309" t="s">
        <v>49</v>
      </c>
      <c r="C32" s="320">
        <v>5</v>
      </c>
      <c r="D32" s="321">
        <v>1.5</v>
      </c>
      <c r="E32" s="321">
        <v>3.5</v>
      </c>
    </row>
    <row r="33" spans="1:5">
      <c r="A33" s="91">
        <f t="shared" ref="A33:A57" si="2">A32+1</f>
        <v>19</v>
      </c>
      <c r="B33" s="309" t="s">
        <v>50</v>
      </c>
      <c r="C33" s="320">
        <v>5</v>
      </c>
      <c r="D33" s="321">
        <v>1.5</v>
      </c>
      <c r="E33" s="321">
        <v>3.5</v>
      </c>
    </row>
    <row r="34" spans="1:5">
      <c r="A34" s="91">
        <f t="shared" si="2"/>
        <v>20</v>
      </c>
      <c r="B34" s="309" t="s">
        <v>51</v>
      </c>
      <c r="C34" s="320">
        <v>5</v>
      </c>
      <c r="D34" s="321">
        <v>1.5</v>
      </c>
      <c r="E34" s="321">
        <v>3.8</v>
      </c>
    </row>
    <row r="35" spans="1:5">
      <c r="A35" s="91">
        <f t="shared" si="2"/>
        <v>21</v>
      </c>
      <c r="B35" s="309" t="s">
        <v>52</v>
      </c>
      <c r="C35" s="320">
        <v>4</v>
      </c>
      <c r="D35" s="321">
        <v>1.5</v>
      </c>
      <c r="E35" s="321">
        <v>3.2</v>
      </c>
    </row>
    <row r="36" spans="1:5">
      <c r="A36" s="91">
        <f t="shared" si="2"/>
        <v>22</v>
      </c>
      <c r="B36" s="309" t="s">
        <v>53</v>
      </c>
      <c r="C36" s="320">
        <v>4</v>
      </c>
      <c r="D36" s="321">
        <v>1.5</v>
      </c>
      <c r="E36" s="321">
        <v>2.1</v>
      </c>
    </row>
    <row r="37" spans="1:5">
      <c r="A37" s="91">
        <f t="shared" si="2"/>
        <v>23</v>
      </c>
      <c r="B37" s="309" t="s">
        <v>54</v>
      </c>
      <c r="C37" s="320">
        <v>3</v>
      </c>
      <c r="D37" s="321">
        <v>1.2</v>
      </c>
      <c r="E37" s="321">
        <v>2.4</v>
      </c>
    </row>
    <row r="38" spans="1:5">
      <c r="A38" s="91">
        <f t="shared" si="2"/>
        <v>24</v>
      </c>
      <c r="B38" s="309" t="s">
        <v>55</v>
      </c>
      <c r="C38" s="320">
        <v>4</v>
      </c>
      <c r="D38" s="321">
        <v>2</v>
      </c>
      <c r="E38" s="321">
        <v>3.5</v>
      </c>
    </row>
    <row r="39" spans="1:5">
      <c r="A39" s="91">
        <f t="shared" si="2"/>
        <v>25</v>
      </c>
      <c r="B39" s="311" t="s">
        <v>56</v>
      </c>
      <c r="C39" s="320">
        <v>3</v>
      </c>
      <c r="D39" s="321">
        <v>1.7</v>
      </c>
      <c r="E39" s="321">
        <v>2.4</v>
      </c>
    </row>
    <row r="40" spans="1:5">
      <c r="A40" s="91">
        <f t="shared" si="2"/>
        <v>26</v>
      </c>
      <c r="B40" s="309" t="s">
        <v>57</v>
      </c>
      <c r="C40" s="320">
        <v>3</v>
      </c>
      <c r="D40" s="321">
        <v>1.4</v>
      </c>
      <c r="E40" s="321">
        <v>2.4</v>
      </c>
    </row>
    <row r="41" spans="1:5">
      <c r="A41" s="91">
        <f t="shared" si="2"/>
        <v>27</v>
      </c>
      <c r="B41" s="309" t="s">
        <v>58</v>
      </c>
      <c r="C41" s="320">
        <v>3</v>
      </c>
      <c r="D41" s="321">
        <v>0.8</v>
      </c>
      <c r="E41" s="321">
        <v>2.9</v>
      </c>
    </row>
    <row r="42" spans="1:5">
      <c r="A42" s="91">
        <f t="shared" si="2"/>
        <v>28</v>
      </c>
      <c r="B42" s="309" t="s">
        <v>59</v>
      </c>
      <c r="C42" s="320">
        <v>3</v>
      </c>
      <c r="D42" s="321">
        <v>1.4</v>
      </c>
      <c r="E42" s="321">
        <v>2.4</v>
      </c>
    </row>
    <row r="43" spans="1:5">
      <c r="A43" s="91">
        <f t="shared" si="2"/>
        <v>29</v>
      </c>
      <c r="B43" s="309" t="s">
        <v>60</v>
      </c>
      <c r="C43" s="320">
        <v>5</v>
      </c>
      <c r="D43" s="321">
        <v>2</v>
      </c>
      <c r="E43" s="321">
        <v>2.9</v>
      </c>
    </row>
    <row r="44" spans="1:5">
      <c r="A44" s="91">
        <f t="shared" si="2"/>
        <v>30</v>
      </c>
      <c r="B44" s="309" t="s">
        <v>61</v>
      </c>
      <c r="C44" s="320">
        <v>2</v>
      </c>
      <c r="D44" s="321">
        <v>0.8</v>
      </c>
      <c r="E44" s="321">
        <v>2</v>
      </c>
    </row>
    <row r="45" spans="1:5">
      <c r="A45" s="91">
        <f t="shared" si="2"/>
        <v>31</v>
      </c>
      <c r="B45" s="309" t="s">
        <v>62</v>
      </c>
      <c r="C45" s="320">
        <v>5</v>
      </c>
      <c r="D45" s="321">
        <v>2.1</v>
      </c>
      <c r="E45" s="321">
        <v>3.6</v>
      </c>
    </row>
    <row r="46" spans="1:5">
      <c r="A46" s="91">
        <f t="shared" si="2"/>
        <v>32</v>
      </c>
      <c r="B46" s="306" t="s">
        <v>63</v>
      </c>
      <c r="C46" s="320">
        <v>5</v>
      </c>
      <c r="D46" s="321">
        <v>1.4</v>
      </c>
      <c r="E46" s="321">
        <v>3.4</v>
      </c>
    </row>
    <row r="47" spans="1:5">
      <c r="A47" s="91">
        <f t="shared" si="2"/>
        <v>33</v>
      </c>
      <c r="B47" s="309" t="s">
        <v>64</v>
      </c>
      <c r="C47" s="320">
        <v>3</v>
      </c>
      <c r="D47" s="321">
        <v>1.4</v>
      </c>
      <c r="E47" s="321">
        <v>2.6</v>
      </c>
    </row>
    <row r="48" spans="1:5">
      <c r="A48" s="91">
        <f t="shared" si="2"/>
        <v>34</v>
      </c>
      <c r="B48" s="309" t="s">
        <v>65</v>
      </c>
      <c r="C48" s="320">
        <v>5</v>
      </c>
      <c r="D48" s="321">
        <v>1.5</v>
      </c>
      <c r="E48" s="321">
        <v>3</v>
      </c>
    </row>
    <row r="49" spans="1:5">
      <c r="A49" s="91">
        <f t="shared" si="2"/>
        <v>35</v>
      </c>
      <c r="B49" s="309" t="s">
        <v>66</v>
      </c>
      <c r="C49" s="320">
        <v>5</v>
      </c>
      <c r="D49" s="321">
        <v>1.5</v>
      </c>
      <c r="E49" s="321">
        <v>4</v>
      </c>
    </row>
    <row r="50" spans="1:5">
      <c r="A50" s="91">
        <f t="shared" si="2"/>
        <v>36</v>
      </c>
      <c r="B50" s="319" t="s">
        <v>67</v>
      </c>
      <c r="C50" s="320">
        <v>3</v>
      </c>
      <c r="D50" s="321">
        <v>1.4</v>
      </c>
      <c r="E50" s="321">
        <v>2.9</v>
      </c>
    </row>
    <row r="51" spans="1:5">
      <c r="A51" s="91">
        <f t="shared" si="2"/>
        <v>37</v>
      </c>
      <c r="B51" s="309" t="s">
        <v>68</v>
      </c>
      <c r="C51" s="320">
        <v>5</v>
      </c>
      <c r="D51" s="321">
        <v>1.5</v>
      </c>
      <c r="E51" s="321">
        <v>3.6</v>
      </c>
    </row>
    <row r="52" spans="1:5">
      <c r="A52" s="91">
        <f t="shared" si="2"/>
        <v>38</v>
      </c>
      <c r="B52" s="309" t="s">
        <v>69</v>
      </c>
      <c r="C52" s="320">
        <v>3</v>
      </c>
      <c r="D52" s="321">
        <v>1</v>
      </c>
      <c r="E52" s="321">
        <v>3</v>
      </c>
    </row>
    <row r="53" spans="1:5">
      <c r="A53" s="91">
        <f t="shared" si="2"/>
        <v>39</v>
      </c>
      <c r="B53" s="309" t="s">
        <v>70</v>
      </c>
      <c r="C53" s="320">
        <v>5</v>
      </c>
      <c r="D53" s="321">
        <v>1.6</v>
      </c>
      <c r="E53" s="321">
        <v>3.3</v>
      </c>
    </row>
    <row r="54" spans="1:5">
      <c r="A54" s="91">
        <f t="shared" si="2"/>
        <v>40</v>
      </c>
      <c r="B54" s="309" t="s">
        <v>71</v>
      </c>
      <c r="C54" s="320">
        <v>30</v>
      </c>
      <c r="D54" s="321">
        <v>18</v>
      </c>
      <c r="E54" s="321">
        <v>30</v>
      </c>
    </row>
    <row r="55" spans="1:5">
      <c r="A55" s="91">
        <f t="shared" si="2"/>
        <v>41</v>
      </c>
      <c r="B55" s="309" t="s">
        <v>72</v>
      </c>
      <c r="C55" s="320">
        <v>3</v>
      </c>
      <c r="D55" s="321">
        <v>0.7</v>
      </c>
      <c r="E55" s="321">
        <v>2</v>
      </c>
    </row>
    <row r="56" spans="1:5">
      <c r="A56" s="91">
        <f t="shared" si="2"/>
        <v>42</v>
      </c>
      <c r="B56" s="309" t="s">
        <v>73</v>
      </c>
      <c r="C56" s="320">
        <v>10</v>
      </c>
      <c r="D56" s="321">
        <v>0.4</v>
      </c>
      <c r="E56" s="321">
        <v>10</v>
      </c>
    </row>
    <row r="57" spans="1:5" ht="13.5" thickBot="1">
      <c r="A57" s="91">
        <f t="shared" si="2"/>
        <v>43</v>
      </c>
      <c r="B57" s="312" t="s">
        <v>74</v>
      </c>
      <c r="C57" s="320">
        <v>5</v>
      </c>
      <c r="D57" s="321">
        <v>0.2</v>
      </c>
      <c r="E57" s="321">
        <v>1.6</v>
      </c>
    </row>
    <row r="58" spans="1:5">
      <c r="A58" s="159"/>
      <c r="B58" s="313" t="s">
        <v>192</v>
      </c>
      <c r="C58" s="314">
        <f>SUM(C31:C57)</f>
        <v>139</v>
      </c>
      <c r="D58" s="315">
        <f>SUM(D31:D57)</f>
        <v>53.14</v>
      </c>
      <c r="E58" s="315">
        <f>SUM(E31:E57)</f>
        <v>112.09999999999998</v>
      </c>
    </row>
    <row r="59" spans="1:5">
      <c r="A59" s="147" t="s">
        <v>75</v>
      </c>
      <c r="B59" s="325"/>
      <c r="C59" s="320"/>
      <c r="D59" s="321"/>
      <c r="E59" s="321"/>
    </row>
    <row r="60" spans="1:5">
      <c r="A60" s="152" t="s">
        <v>76</v>
      </c>
      <c r="B60" s="326" t="s">
        <v>77</v>
      </c>
      <c r="C60" s="317"/>
      <c r="D60" s="318"/>
      <c r="E60" s="318"/>
    </row>
    <row r="61" spans="1:5">
      <c r="A61" s="91">
        <v>44</v>
      </c>
      <c r="B61" s="327" t="s">
        <v>78</v>
      </c>
      <c r="C61" s="320">
        <v>3</v>
      </c>
      <c r="D61" s="321">
        <v>0.8</v>
      </c>
      <c r="E61" s="321">
        <v>0.5</v>
      </c>
    </row>
    <row r="62" spans="1:5">
      <c r="A62" s="91">
        <f>A61+1</f>
        <v>45</v>
      </c>
      <c r="B62" s="327" t="s">
        <v>79</v>
      </c>
      <c r="C62" s="320">
        <v>4</v>
      </c>
      <c r="D62" s="321">
        <v>1.3</v>
      </c>
      <c r="E62" s="321">
        <v>3.8</v>
      </c>
    </row>
    <row r="63" spans="1:5">
      <c r="A63" s="91">
        <f t="shared" ref="A63:A72" si="3">A62+1</f>
        <v>46</v>
      </c>
      <c r="B63" s="327" t="s">
        <v>80</v>
      </c>
      <c r="C63" s="320">
        <v>4</v>
      </c>
      <c r="D63" s="321">
        <v>2</v>
      </c>
      <c r="E63" s="321">
        <v>3.4</v>
      </c>
    </row>
    <row r="64" spans="1:5">
      <c r="A64" s="91">
        <f t="shared" si="3"/>
        <v>47</v>
      </c>
      <c r="B64" s="327" t="s">
        <v>81</v>
      </c>
      <c r="C64" s="320">
        <v>4</v>
      </c>
      <c r="D64" s="321">
        <v>1.7</v>
      </c>
      <c r="E64" s="321">
        <v>3.5</v>
      </c>
    </row>
    <row r="65" spans="1:5">
      <c r="A65" s="91">
        <f t="shared" si="3"/>
        <v>48</v>
      </c>
      <c r="B65" s="328" t="s">
        <v>82</v>
      </c>
      <c r="C65" s="320">
        <v>4</v>
      </c>
      <c r="D65" s="321">
        <v>1.4</v>
      </c>
      <c r="E65" s="321">
        <v>3.6</v>
      </c>
    </row>
    <row r="66" spans="1:5">
      <c r="A66" s="91">
        <f t="shared" si="3"/>
        <v>49</v>
      </c>
      <c r="B66" s="319" t="s">
        <v>83</v>
      </c>
      <c r="C66" s="320">
        <v>3</v>
      </c>
      <c r="D66" s="321">
        <v>1.2</v>
      </c>
      <c r="E66" s="321">
        <v>1.9</v>
      </c>
    </row>
    <row r="67" spans="1:5">
      <c r="A67" s="91">
        <f t="shared" si="3"/>
        <v>50</v>
      </c>
      <c r="B67" s="319" t="s">
        <v>165</v>
      </c>
      <c r="C67" s="320">
        <v>3</v>
      </c>
      <c r="D67" s="321">
        <v>1.4</v>
      </c>
      <c r="E67" s="321">
        <v>2</v>
      </c>
    </row>
    <row r="68" spans="1:5">
      <c r="A68" s="91">
        <f t="shared" si="3"/>
        <v>51</v>
      </c>
      <c r="B68" s="319" t="s">
        <v>84</v>
      </c>
      <c r="C68" s="320">
        <v>3</v>
      </c>
      <c r="D68" s="321">
        <v>1.2</v>
      </c>
      <c r="E68" s="321">
        <v>2.8</v>
      </c>
    </row>
    <row r="69" spans="1:5">
      <c r="A69" s="91">
        <f t="shared" si="3"/>
        <v>52</v>
      </c>
      <c r="B69" s="309" t="s">
        <v>85</v>
      </c>
      <c r="C69" s="320">
        <v>4</v>
      </c>
      <c r="D69" s="321">
        <v>0.7</v>
      </c>
      <c r="E69" s="321">
        <v>4</v>
      </c>
    </row>
    <row r="70" spans="1:5">
      <c r="A70" s="91">
        <f t="shared" si="3"/>
        <v>53</v>
      </c>
      <c r="B70" s="309" t="s">
        <v>86</v>
      </c>
      <c r="C70" s="320">
        <v>3</v>
      </c>
      <c r="D70" s="321">
        <v>1.4</v>
      </c>
      <c r="E70" s="321">
        <v>2.1</v>
      </c>
    </row>
    <row r="71" spans="1:5">
      <c r="A71" s="91">
        <f t="shared" si="3"/>
        <v>54</v>
      </c>
      <c r="B71" s="309" t="s">
        <v>87</v>
      </c>
      <c r="C71" s="320">
        <v>3</v>
      </c>
      <c r="D71" s="321">
        <v>1</v>
      </c>
      <c r="E71" s="321">
        <v>2.7</v>
      </c>
    </row>
    <row r="72" spans="1:5" ht="13.5" thickBot="1">
      <c r="A72" s="91">
        <f t="shared" si="3"/>
        <v>55</v>
      </c>
      <c r="B72" s="312" t="s">
        <v>88</v>
      </c>
      <c r="C72" s="320">
        <v>4</v>
      </c>
      <c r="D72" s="321">
        <v>1.3</v>
      </c>
      <c r="E72" s="321">
        <v>3.1</v>
      </c>
    </row>
    <row r="73" spans="1:5">
      <c r="A73" s="159"/>
      <c r="B73" s="313" t="s">
        <v>192</v>
      </c>
      <c r="C73" s="314">
        <f>SUM(C61:C72)</f>
        <v>42</v>
      </c>
      <c r="D73" s="314">
        <f>SUM(D61:D72)</f>
        <v>15.399999999999999</v>
      </c>
      <c r="E73" s="314">
        <f>SUM(E61:E72)</f>
        <v>33.4</v>
      </c>
    </row>
    <row r="74" spans="1:5">
      <c r="A74" s="113"/>
      <c r="B74" s="331" t="s">
        <v>90</v>
      </c>
      <c r="C74" s="314">
        <f>C19+C29+C58+C73</f>
        <v>241</v>
      </c>
      <c r="D74" s="315">
        <f>D19+D29+D58+D73</f>
        <v>90.960000000000008</v>
      </c>
      <c r="E74" s="315">
        <f>E19+E29+E58+E73</f>
        <v>164.6</v>
      </c>
    </row>
    <row r="75" spans="1:5">
      <c r="A75" s="163"/>
      <c r="B75" s="332" t="s">
        <v>193</v>
      </c>
      <c r="C75" s="314"/>
      <c r="D75" s="333">
        <f>D74/C74</f>
        <v>0.37742738589211622</v>
      </c>
      <c r="E75" s="333">
        <f>E74/C74</f>
        <v>0.68298755186721993</v>
      </c>
    </row>
    <row r="76" spans="1:5" ht="13.5" thickBot="1">
      <c r="A76" s="172"/>
      <c r="B76" s="334"/>
      <c r="C76" s="320"/>
      <c r="D76" s="321"/>
      <c r="E76" s="321"/>
    </row>
    <row r="77" spans="1:5" ht="13.5" thickTop="1">
      <c r="A77" s="190" t="s">
        <v>92</v>
      </c>
      <c r="B77" s="335"/>
      <c r="C77" s="320"/>
      <c r="D77" s="321"/>
      <c r="E77" s="321"/>
    </row>
    <row r="78" spans="1:5">
      <c r="A78" s="152" t="s">
        <v>93</v>
      </c>
      <c r="B78" s="326" t="s">
        <v>77</v>
      </c>
      <c r="C78" s="317"/>
      <c r="D78" s="318"/>
      <c r="E78" s="318"/>
    </row>
    <row r="79" spans="1:5">
      <c r="A79" s="91">
        <v>44</v>
      </c>
      <c r="B79" s="309" t="s">
        <v>94</v>
      </c>
      <c r="C79" s="320">
        <v>4</v>
      </c>
      <c r="D79" s="321">
        <v>1.4</v>
      </c>
      <c r="E79" s="321">
        <v>3</v>
      </c>
    </row>
    <row r="80" spans="1:5">
      <c r="A80" s="91">
        <f>A79+1</f>
        <v>45</v>
      </c>
      <c r="B80" s="336" t="s">
        <v>95</v>
      </c>
      <c r="C80" s="320">
        <v>5</v>
      </c>
      <c r="D80" s="321">
        <v>2.1</v>
      </c>
      <c r="E80" s="321">
        <v>4.3</v>
      </c>
    </row>
    <row r="81" spans="1:5">
      <c r="A81" s="91">
        <f t="shared" ref="A81:A90" si="4">A80+1</f>
        <v>46</v>
      </c>
      <c r="B81" s="309" t="s">
        <v>96</v>
      </c>
      <c r="C81" s="320">
        <v>2</v>
      </c>
      <c r="D81" s="321">
        <v>0.7</v>
      </c>
      <c r="E81" s="321">
        <v>2</v>
      </c>
    </row>
    <row r="82" spans="1:5">
      <c r="A82" s="91">
        <f t="shared" si="4"/>
        <v>47</v>
      </c>
      <c r="B82" s="309" t="s">
        <v>97</v>
      </c>
      <c r="C82" s="320">
        <v>4</v>
      </c>
      <c r="D82" s="321">
        <v>1.4</v>
      </c>
      <c r="E82" s="321">
        <v>3.8</v>
      </c>
    </row>
    <row r="83" spans="1:5">
      <c r="A83" s="91"/>
      <c r="B83" s="319" t="s">
        <v>98</v>
      </c>
      <c r="C83" s="320">
        <v>3</v>
      </c>
      <c r="D83" s="321">
        <v>1.3</v>
      </c>
      <c r="E83" s="321">
        <v>1.8</v>
      </c>
    </row>
    <row r="84" spans="1:5">
      <c r="A84" s="91"/>
      <c r="B84" s="319" t="s">
        <v>112</v>
      </c>
      <c r="C84" s="320">
        <v>4</v>
      </c>
      <c r="D84" s="321">
        <v>1.4</v>
      </c>
      <c r="E84" s="321">
        <v>3.8</v>
      </c>
    </row>
    <row r="85" spans="1:5">
      <c r="A85" s="91">
        <f>A82+1</f>
        <v>48</v>
      </c>
      <c r="B85" s="319" t="s">
        <v>99</v>
      </c>
      <c r="C85" s="320">
        <v>3</v>
      </c>
      <c r="D85" s="321">
        <v>1.4</v>
      </c>
      <c r="E85" s="321">
        <v>2</v>
      </c>
    </row>
    <row r="86" spans="1:5">
      <c r="A86" s="91">
        <f t="shared" si="4"/>
        <v>49</v>
      </c>
      <c r="B86" s="309" t="s">
        <v>100</v>
      </c>
      <c r="C86" s="320">
        <v>3</v>
      </c>
      <c r="D86" s="321">
        <v>1.4</v>
      </c>
      <c r="E86" s="321">
        <v>1.7</v>
      </c>
    </row>
    <row r="87" spans="1:5">
      <c r="A87" s="91">
        <f t="shared" si="4"/>
        <v>50</v>
      </c>
      <c r="B87" s="324" t="s">
        <v>85</v>
      </c>
      <c r="C87" s="320">
        <v>4</v>
      </c>
      <c r="D87" s="321">
        <v>0.8</v>
      </c>
      <c r="E87" s="321">
        <v>4</v>
      </c>
    </row>
    <row r="88" spans="1:5">
      <c r="A88" s="91">
        <f t="shared" si="4"/>
        <v>51</v>
      </c>
      <c r="B88" s="309" t="s">
        <v>86</v>
      </c>
      <c r="C88" s="320">
        <v>3</v>
      </c>
      <c r="D88" s="321">
        <v>1.2</v>
      </c>
      <c r="E88" s="321">
        <v>2.2999999999999998</v>
      </c>
    </row>
    <row r="89" spans="1:5">
      <c r="A89" s="91">
        <f t="shared" si="4"/>
        <v>52</v>
      </c>
      <c r="B89" s="309" t="s">
        <v>87</v>
      </c>
      <c r="C89" s="320">
        <v>3</v>
      </c>
      <c r="D89" s="321">
        <v>1</v>
      </c>
      <c r="E89" s="321">
        <v>2.1</v>
      </c>
    </row>
    <row r="90" spans="1:5" ht="13.5" thickBot="1">
      <c r="A90" s="91">
        <f t="shared" si="4"/>
        <v>53</v>
      </c>
      <c r="B90" s="312" t="s">
        <v>88</v>
      </c>
      <c r="C90" s="320">
        <v>4</v>
      </c>
      <c r="D90" s="321">
        <v>1.4</v>
      </c>
      <c r="E90" s="321">
        <v>3.1</v>
      </c>
    </row>
    <row r="91" spans="1:5">
      <c r="A91" s="159"/>
      <c r="B91" s="313" t="s">
        <v>89</v>
      </c>
      <c r="C91" s="329">
        <f>SUM(C79:C90)</f>
        <v>42</v>
      </c>
      <c r="D91" s="330">
        <f>SUM(D79:D90)</f>
        <v>15.5</v>
      </c>
      <c r="E91" s="330">
        <f>SUM(E79:E90)</f>
        <v>33.900000000000006</v>
      </c>
    </row>
    <row r="92" spans="1:5">
      <c r="A92" s="113"/>
      <c r="B92" s="331" t="s">
        <v>90</v>
      </c>
      <c r="C92" s="314">
        <f>C19+C29+C58+C91</f>
        <v>241</v>
      </c>
      <c r="D92" s="315">
        <f>D19+D29+D58+D91</f>
        <v>91.06</v>
      </c>
      <c r="E92" s="315">
        <f>E19+E29+E58+E91</f>
        <v>165.1</v>
      </c>
    </row>
    <row r="93" spans="1:5">
      <c r="A93" s="163"/>
      <c r="B93" s="332" t="s">
        <v>193</v>
      </c>
      <c r="C93" s="314"/>
      <c r="D93" s="333">
        <f>D92/C92</f>
        <v>0.37784232365145232</v>
      </c>
      <c r="E93" s="333">
        <f>E92/C92</f>
        <v>0.68506224066390042</v>
      </c>
    </row>
    <row r="94" spans="1:5">
      <c r="A94" s="203"/>
      <c r="B94" s="203"/>
    </row>
    <row r="95" spans="1:5">
      <c r="A95" s="203"/>
      <c r="B95" s="203"/>
    </row>
    <row r="96" spans="1: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 s="17"/>
      <c r="B102" s="266"/>
    </row>
    <row r="103" spans="1:2">
      <c r="A103" s="17"/>
      <c r="B103" s="203"/>
    </row>
    <row r="104" spans="1:2">
      <c r="A104" s="17"/>
    </row>
    <row r="105" spans="1:2">
      <c r="A105" s="17"/>
    </row>
    <row r="106" spans="1:2">
      <c r="A106" s="17"/>
    </row>
    <row r="107" spans="1:2">
      <c r="A107" s="17"/>
    </row>
    <row r="108" spans="1:2">
      <c r="A108" s="17"/>
      <c r="B108" s="203"/>
    </row>
    <row r="109" spans="1:2">
      <c r="B109" s="268"/>
    </row>
    <row r="110" spans="1:2">
      <c r="B110"/>
    </row>
    <row r="111" spans="1:2">
      <c r="B111" s="268"/>
    </row>
    <row r="112" spans="1:2">
      <c r="B112"/>
    </row>
    <row r="113" spans="1:2">
      <c r="B113" s="268"/>
    </row>
    <row r="114" spans="1:2">
      <c r="B114" s="270"/>
    </row>
    <row r="115" spans="1:2">
      <c r="B115" s="270"/>
    </row>
    <row r="116" spans="1:2">
      <c r="B116" s="270"/>
    </row>
    <row r="117" spans="1:2">
      <c r="A117" s="271"/>
      <c r="B117" s="270"/>
    </row>
    <row r="118" spans="1:2">
      <c r="A118" s="271"/>
      <c r="B118" s="270"/>
    </row>
    <row r="119" spans="1:2">
      <c r="A119" s="271"/>
      <c r="B119" s="270"/>
    </row>
    <row r="120" spans="1:2">
      <c r="A120" s="271"/>
      <c r="B120" s="270"/>
    </row>
    <row r="121" spans="1:2">
      <c r="A121" s="271"/>
      <c r="B121" s="270"/>
    </row>
    <row r="122" spans="1:2">
      <c r="A122" s="272"/>
      <c r="B122" s="270"/>
    </row>
    <row r="123" spans="1:2">
      <c r="A123" s="272"/>
      <c r="B123" s="270"/>
    </row>
    <row r="124" spans="1:2">
      <c r="B124" s="270"/>
    </row>
    <row r="125" spans="1:2">
      <c r="B125" s="270"/>
    </row>
    <row r="126" spans="1:2">
      <c r="B126" s="270"/>
    </row>
    <row r="127" spans="1:2">
      <c r="B127" s="270"/>
    </row>
    <row r="128" spans="1:2">
      <c r="B128" s="270"/>
    </row>
    <row r="129" spans="2:2">
      <c r="B129" s="270"/>
    </row>
  </sheetData>
  <mergeCells count="5">
    <mergeCell ref="A7:A9"/>
    <mergeCell ref="B7:B9"/>
    <mergeCell ref="C7:C9"/>
    <mergeCell ref="D7:D9"/>
    <mergeCell ref="E7:E9"/>
  </mergeCells>
  <pageMargins left="0.70866141732283472" right="0.31496062992125984" top="0.74803149606299213" bottom="0.74803149606299213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ECTS_niestacjonarne</vt:lpstr>
      <vt:lpstr>Moduły kształcenia</vt:lpstr>
      <vt:lpstr>ECTS_SUMY_sd</vt:lpstr>
    </vt:vector>
  </TitlesOfParts>
  <Company>PWSZ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Jurewicz-Obrzut</dc:creator>
  <cp:lastModifiedBy>Teresa</cp:lastModifiedBy>
  <dcterms:created xsi:type="dcterms:W3CDTF">2016-09-05T06:21:13Z</dcterms:created>
  <dcterms:modified xsi:type="dcterms:W3CDTF">2019-06-27T21:15:28Z</dcterms:modified>
</cp:coreProperties>
</file>